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activeTab="4"/>
  </bookViews>
  <sheets>
    <sheet name="表头" sheetId="5" r:id="rId1"/>
    <sheet name="工资表" sheetId="1" r:id="rId2"/>
    <sheet name="出勤表" sheetId="2" r:id="rId3"/>
    <sheet name="工资条" sheetId="4" r:id="rId4"/>
    <sheet name="群发电子工资条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<sst xmlns="http://schemas.openxmlformats.org/spreadsheetml/2006/main" count="248" uniqueCount="58">
  <si>
    <t xml:space="preserve">    薪    酬    核    算</t>
  </si>
  <si>
    <t>工资核算表</t>
  </si>
  <si>
    <t>出勤明细表</t>
  </si>
  <si>
    <t>员工工资条</t>
  </si>
  <si>
    <t>使用说明：       1.出勤表输入原始数据，公式自动汇总。</t>
  </si>
  <si>
    <t xml:space="preserve">                            2.工资表自动引入出勤表数据，自动核算。</t>
  </si>
  <si>
    <t xml:space="preserve">                            3.工资条自动引入工资表数据，无需更改。</t>
  </si>
  <si>
    <t xml:space="preserve">                          4.公式自动计算个税。5.设置A4纸打印。</t>
  </si>
  <si>
    <r>
      <rPr>
        <b/>
        <sz val="45"/>
        <color theme="8" tint="-0.5"/>
        <rFont val="微软雅黑"/>
        <charset val="134"/>
      </rPr>
      <t xml:space="preserve">             </t>
    </r>
    <r>
      <rPr>
        <b/>
        <sz val="50"/>
        <color theme="8" tint="-0.5"/>
        <rFont val="微软雅黑"/>
        <charset val="134"/>
      </rPr>
      <t>工资表-自动计算</t>
    </r>
    <r>
      <rPr>
        <b/>
        <sz val="45"/>
        <color theme="8" tint="-0.5"/>
        <rFont val="微软雅黑"/>
        <charset val="134"/>
      </rPr>
      <t xml:space="preserve">    </t>
    </r>
    <r>
      <rPr>
        <b/>
        <sz val="18"/>
        <color theme="8" tint="-0.5"/>
        <rFont val="微软雅黑"/>
        <charset val="134"/>
      </rPr>
      <t>自动引入出勤表数据</t>
    </r>
  </si>
  <si>
    <t>序号</t>
  </si>
  <si>
    <t>姓名</t>
  </si>
  <si>
    <t>职位</t>
  </si>
  <si>
    <t>薪资 总额</t>
  </si>
  <si>
    <t>出勤</t>
  </si>
  <si>
    <t>加班</t>
  </si>
  <si>
    <t>奖金</t>
  </si>
  <si>
    <t>应发         薪资</t>
  </si>
  <si>
    <t>扣款</t>
  </si>
  <si>
    <t>代扣</t>
  </si>
  <si>
    <t>扣款  合计</t>
  </si>
  <si>
    <t>实发         工资</t>
  </si>
  <si>
    <t>员工签名</t>
  </si>
  <si>
    <t>全勤  天数</t>
  </si>
  <si>
    <t>出勤  天数</t>
  </si>
  <si>
    <t>出勤  工资</t>
  </si>
  <si>
    <t>全勤  津贴</t>
  </si>
  <si>
    <t>加班  单价</t>
  </si>
  <si>
    <t>加班  工时</t>
  </si>
  <si>
    <t>加班  工资</t>
  </si>
  <si>
    <t>迟到  早退</t>
  </si>
  <si>
    <t>罚款</t>
  </si>
  <si>
    <t>其他</t>
  </si>
  <si>
    <t>代扣   社保</t>
  </si>
  <si>
    <t>公积金</t>
  </si>
  <si>
    <t>代扣   个税</t>
  </si>
  <si>
    <t>其他   扣款</t>
  </si>
  <si>
    <t>小花</t>
  </si>
  <si>
    <t>本月合计</t>
  </si>
  <si>
    <r>
      <rPr>
        <b/>
        <sz val="50"/>
        <color theme="8" tint="-0.25"/>
        <rFont val="微软雅黑"/>
        <charset val="134"/>
      </rPr>
      <t>出勤表-自动汇总</t>
    </r>
    <r>
      <rPr>
        <b/>
        <sz val="18"/>
        <color theme="8" tint="-0.25"/>
        <rFont val="微软雅黑"/>
        <charset val="134"/>
      </rPr>
      <t>（输入原始数据，自动汇总）</t>
    </r>
  </si>
  <si>
    <t>班次</t>
  </si>
  <si>
    <t>出勤时间</t>
  </si>
  <si>
    <t>请假</t>
  </si>
  <si>
    <t>迟到      早退</t>
  </si>
  <si>
    <t>小罗</t>
  </si>
  <si>
    <t>工程师</t>
  </si>
  <si>
    <t>正班</t>
  </si>
  <si>
    <t>√</t>
  </si>
  <si>
    <t>×</t>
  </si>
  <si>
    <t>小熊</t>
  </si>
  <si>
    <r>
      <rPr>
        <b/>
        <sz val="45"/>
        <color theme="8" tint="-0.25"/>
        <rFont val="微软雅黑"/>
        <charset val="134"/>
      </rPr>
      <t xml:space="preserve">             工  资  条</t>
    </r>
    <r>
      <rPr>
        <b/>
        <sz val="18"/>
        <color theme="8" tint="-0.25"/>
        <rFont val="微软雅黑"/>
        <charset val="134"/>
      </rPr>
      <t>(引入工资表数据，自动生成）</t>
    </r>
    <r>
      <rPr>
        <b/>
        <sz val="45"/>
        <color theme="8" tint="-0.25"/>
        <rFont val="微软雅黑"/>
        <charset val="134"/>
      </rPr>
      <t xml:space="preserve">  </t>
    </r>
    <r>
      <rPr>
        <b/>
        <sz val="12"/>
        <color theme="8" tint="-0.25"/>
        <rFont val="微软雅黑"/>
        <charset val="134"/>
      </rPr>
      <t>A4打印，虚线分割</t>
    </r>
  </si>
  <si>
    <t>扣款    合计</t>
  </si>
  <si>
    <t>迟到         早退</t>
  </si>
  <si>
    <t>代扣    社保</t>
  </si>
  <si>
    <t>代扣         个税</t>
  </si>
  <si>
    <t>代扣     社保</t>
  </si>
  <si>
    <t>代扣     个税</t>
  </si>
  <si>
    <t>免费试用（双击）</t>
  </si>
  <si>
    <t>领取30天试用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</si>
</sst>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_);[Red]\(0.0\)"/>
    <numFmt numFmtId="178" formatCode="0_);[Red]\(0\)"/>
    <numFmt numFmtId="179" formatCode="yyyy&quot;年&quot;m&quot;月&quot;d&quot;日&quot;;@"/>
    <numFmt numFmtId="180" formatCode="0.00_);[Red]\(0.00\)"/>
  </numFmts>
  <fonts count="51">
    <font>
      <sz val="11"/>
      <color theme="1"/>
      <name val="宋体"/>
      <charset val="134"/>
      <scheme val="minor"/>
    </font>
    <font>
      <b/>
      <sz val="11"/>
      <color theme="0"/>
      <name val="微软雅黑"/>
      <charset val="134"/>
    </font>
    <font>
      <sz val="11"/>
      <name val="微软雅黑"/>
      <charset val="134"/>
    </font>
    <font>
      <b/>
      <sz val="11"/>
      <name val="微软雅黑"/>
      <charset val="134"/>
    </font>
    <font>
      <b/>
      <sz val="45"/>
      <color theme="8" tint="-0.25"/>
      <name val="微软雅黑"/>
      <charset val="134"/>
    </font>
    <font>
      <b/>
      <sz val="35"/>
      <name val="微软雅黑"/>
      <charset val="134"/>
    </font>
    <font>
      <b/>
      <sz val="10"/>
      <name val="微软雅黑"/>
      <charset val="134"/>
    </font>
    <font>
      <sz val="10"/>
      <name val="微软雅黑"/>
      <charset val="134"/>
    </font>
    <font>
      <sz val="12"/>
      <name val="微软雅黑"/>
      <charset val="134"/>
    </font>
    <font>
      <sz val="10"/>
      <color indexed="8"/>
      <name val="微软雅黑"/>
      <charset val="134"/>
    </font>
    <font>
      <b/>
      <sz val="50"/>
      <color theme="8" tint="-0.25"/>
      <name val="微软雅黑"/>
      <charset val="134"/>
    </font>
    <font>
      <sz val="11"/>
      <color theme="1"/>
      <name val="微软雅黑"/>
      <charset val="134"/>
    </font>
    <font>
      <sz val="13"/>
      <color theme="0"/>
      <name val="微软雅黑"/>
      <charset val="134"/>
    </font>
    <font>
      <sz val="12"/>
      <color theme="1"/>
      <name val="微软雅黑"/>
      <charset val="134"/>
    </font>
    <font>
      <sz val="12"/>
      <color theme="1"/>
      <name val="Arial"/>
      <charset val="0"/>
    </font>
    <font>
      <b/>
      <sz val="12"/>
      <color theme="1"/>
      <name val="微软雅黑"/>
      <charset val="134"/>
    </font>
    <font>
      <b/>
      <sz val="11"/>
      <color theme="1"/>
      <name val="微软雅黑"/>
      <charset val="134"/>
    </font>
    <font>
      <b/>
      <sz val="45"/>
      <color theme="8" tint="-0.5"/>
      <name val="微软雅黑"/>
      <charset val="134"/>
    </font>
    <font>
      <sz val="11"/>
      <color theme="0"/>
      <name val="微软雅黑"/>
      <charset val="134"/>
    </font>
    <font>
      <sz val="11"/>
      <color theme="4" tint="-0.25"/>
      <name val="宋体"/>
      <charset val="134"/>
      <scheme val="minor"/>
    </font>
    <font>
      <sz val="11"/>
      <color theme="4" tint="-0.25"/>
      <name val="微软雅黑"/>
      <charset val="134"/>
    </font>
    <font>
      <b/>
      <sz val="15"/>
      <color theme="4" tint="-0.25"/>
      <name val="微软雅黑"/>
      <charset val="134"/>
    </font>
    <font>
      <b/>
      <sz val="40"/>
      <name val="微软雅黑"/>
      <charset val="134"/>
    </font>
    <font>
      <b/>
      <sz val="45"/>
      <color theme="0"/>
      <name val="微软雅黑"/>
      <charset val="134"/>
    </font>
    <font>
      <sz val="11"/>
      <name val="宋体"/>
      <charset val="134"/>
      <scheme val="minor"/>
    </font>
    <font>
      <b/>
      <sz val="15"/>
      <color theme="0"/>
      <name val="微软雅黑"/>
      <charset val="134"/>
    </font>
    <font>
      <b/>
      <sz val="25"/>
      <name val="微软雅黑"/>
      <charset val="134"/>
    </font>
    <font>
      <b/>
      <sz val="15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8" tint="-0.25"/>
      <name val="微软雅黑"/>
      <charset val="134"/>
    </font>
    <font>
      <b/>
      <sz val="12"/>
      <color theme="8" tint="-0.25"/>
      <name val="微软雅黑"/>
      <charset val="134"/>
    </font>
    <font>
      <b/>
      <sz val="50"/>
      <color theme="8" tint="-0.5"/>
      <name val="微软雅黑"/>
      <charset val="134"/>
    </font>
    <font>
      <b/>
      <sz val="18"/>
      <color theme="8" tint="-0.5"/>
      <name val="微软雅黑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8" tint="-0.25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theme="8"/>
      </left>
      <right style="thin">
        <color theme="8"/>
      </right>
      <top style="medium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medium">
        <color theme="8"/>
      </top>
      <bottom style="thin">
        <color theme="8"/>
      </bottom>
      <diagonal/>
    </border>
    <border>
      <left style="medium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 style="thin">
        <color theme="8"/>
      </right>
      <top style="thin">
        <color theme="8"/>
      </top>
      <bottom style="medium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medium">
        <color theme="8"/>
      </bottom>
      <diagonal/>
    </border>
    <border>
      <left/>
      <right/>
      <top/>
      <bottom style="dashDot">
        <color theme="8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8"/>
      </left>
      <right/>
      <top style="thin">
        <color theme="8"/>
      </top>
      <bottom style="medium">
        <color theme="8"/>
      </bottom>
      <diagonal/>
    </border>
    <border>
      <left style="thin">
        <color theme="8"/>
      </left>
      <right style="medium">
        <color theme="8"/>
      </right>
      <top style="medium">
        <color theme="8"/>
      </top>
      <bottom style="thin">
        <color theme="8"/>
      </bottom>
      <diagonal/>
    </border>
    <border>
      <left style="thin">
        <color theme="8"/>
      </left>
      <right style="medium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medium">
        <color theme="8"/>
      </right>
      <top style="thin">
        <color theme="8"/>
      </top>
      <bottom style="medium">
        <color theme="8"/>
      </bottom>
      <diagonal/>
    </border>
    <border>
      <left style="thin">
        <color theme="8"/>
      </left>
      <right style="thin">
        <color theme="8"/>
      </right>
      <top style="medium">
        <color theme="8"/>
      </top>
      <bottom/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 style="medium">
        <color theme="8"/>
      </bottom>
      <diagonal/>
    </border>
    <border>
      <left style="double">
        <color theme="0"/>
      </left>
      <right/>
      <top style="double">
        <color theme="0"/>
      </top>
      <bottom/>
      <diagonal/>
    </border>
    <border>
      <left/>
      <right/>
      <top style="double">
        <color theme="0"/>
      </top>
      <bottom/>
      <diagonal/>
    </border>
    <border>
      <left/>
      <right style="double">
        <color theme="0"/>
      </right>
      <top style="double">
        <color theme="0"/>
      </top>
      <bottom/>
      <diagonal/>
    </border>
    <border>
      <left style="double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double">
        <color theme="0"/>
      </left>
      <right/>
      <top/>
      <bottom style="double">
        <color theme="0"/>
      </bottom>
      <diagonal/>
    </border>
    <border>
      <left/>
      <right/>
      <top/>
      <bottom style="double">
        <color theme="0"/>
      </bottom>
      <diagonal/>
    </border>
    <border>
      <left/>
      <right style="double">
        <color theme="0"/>
      </right>
      <top/>
      <bottom style="double">
        <color theme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" borderId="3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31" applyNumberFormat="0" applyFill="0" applyAlignment="0" applyProtection="0">
      <alignment vertical="center"/>
    </xf>
    <xf numFmtId="0" fontId="34" fillId="0" borderId="31" applyNumberFormat="0" applyFill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6" borderId="33" applyNumberFormat="0" applyAlignment="0" applyProtection="0">
      <alignment vertical="center"/>
    </xf>
    <xf numFmtId="0" fontId="37" fillId="7" borderId="34" applyNumberFormat="0" applyAlignment="0" applyProtection="0">
      <alignment vertical="center"/>
    </xf>
    <xf numFmtId="0" fontId="38" fillId="7" borderId="33" applyNumberFormat="0" applyAlignment="0" applyProtection="0">
      <alignment vertical="center"/>
    </xf>
    <xf numFmtId="0" fontId="39" fillId="8" borderId="35" applyNumberFormat="0" applyAlignment="0" applyProtection="0">
      <alignment vertical="center"/>
    </xf>
    <xf numFmtId="0" fontId="40" fillId="0" borderId="36" applyNumberFormat="0" applyFill="0" applyAlignment="0" applyProtection="0">
      <alignment vertical="center"/>
    </xf>
    <xf numFmtId="0" fontId="41" fillId="0" borderId="37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</cellStyleXfs>
  <cellXfs count="160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2" fillId="0" borderId="0" xfId="0" applyFont="1" applyFill="1" applyAlignment="1"/>
    <xf numFmtId="0" fontId="2" fillId="0" borderId="5" xfId="0" applyFont="1" applyFill="1" applyBorder="1" applyAlignment="1"/>
    <xf numFmtId="0" fontId="3" fillId="0" borderId="0" xfId="0" applyFont="1" applyFill="1" applyAlignment="1"/>
    <xf numFmtId="176" fontId="2" fillId="0" borderId="0" xfId="0" applyNumberFormat="1" applyFont="1" applyFill="1" applyAlignment="1"/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177" fontId="3" fillId="0" borderId="7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177" fontId="3" fillId="0" borderId="9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NumberFormat="1" applyFont="1" applyFill="1" applyBorder="1" applyAlignment="1">
      <alignment horizontal="center" shrinkToFit="1"/>
    </xf>
    <xf numFmtId="0" fontId="2" fillId="0" borderId="11" xfId="0" applyFont="1" applyFill="1" applyBorder="1" applyAlignment="1">
      <alignment horizontal="center" shrinkToFit="1"/>
    </xf>
    <xf numFmtId="0" fontId="2" fillId="0" borderId="12" xfId="0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176" fontId="2" fillId="0" borderId="11" xfId="0" applyNumberFormat="1" applyFont="1" applyFill="1" applyBorder="1" applyAlignment="1">
      <alignment horizontal="center" shrinkToFit="1"/>
    </xf>
    <xf numFmtId="178" fontId="2" fillId="0" borderId="11" xfId="0" applyNumberFormat="1" applyFont="1" applyFill="1" applyBorder="1" applyAlignment="1">
      <alignment horizontal="center" shrinkToFit="1"/>
    </xf>
    <xf numFmtId="0" fontId="2" fillId="0" borderId="11" xfId="0" applyFont="1" applyFill="1" applyBorder="1" applyAlignment="1">
      <alignment horizontal="center" vertical="center" shrinkToFit="1"/>
    </xf>
    <xf numFmtId="176" fontId="2" fillId="0" borderId="11" xfId="0" applyNumberFormat="1" applyFont="1" applyFill="1" applyBorder="1" applyAlignment="1">
      <alignment horizontal="center" vertical="center" shrinkToFit="1"/>
    </xf>
    <xf numFmtId="178" fontId="3" fillId="0" borderId="7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178" fontId="2" fillId="0" borderId="9" xfId="0" applyNumberFormat="1" applyFont="1" applyFill="1" applyBorder="1" applyAlignment="1">
      <alignment horizontal="center" vertical="center" wrapText="1"/>
    </xf>
    <xf numFmtId="176" fontId="2" fillId="0" borderId="9" xfId="0" applyNumberFormat="1" applyFont="1" applyFill="1" applyBorder="1" applyAlignment="1">
      <alignment horizontal="center" vertical="center" wrapText="1"/>
    </xf>
    <xf numFmtId="178" fontId="3" fillId="0" borderId="9" xfId="0" applyNumberFormat="1" applyFont="1" applyFill="1" applyBorder="1" applyAlignment="1">
      <alignment horizontal="center" vertical="center" wrapText="1"/>
    </xf>
    <xf numFmtId="0" fontId="2" fillId="0" borderId="13" xfId="0" applyNumberFormat="1" applyFont="1" applyFill="1" applyBorder="1" applyAlignment="1">
      <alignment horizontal="center" vertical="center" wrapText="1"/>
    </xf>
    <xf numFmtId="0" fontId="2" fillId="0" borderId="9" xfId="0" applyNumberFormat="1" applyFont="1" applyFill="1" applyBorder="1" applyAlignment="1">
      <alignment horizontal="center" vertical="center" wrapText="1"/>
    </xf>
    <xf numFmtId="176" fontId="2" fillId="0" borderId="14" xfId="0" applyNumberFormat="1" applyFont="1" applyFill="1" applyBorder="1" applyAlignment="1">
      <alignment horizontal="center" shrinkToFit="1"/>
    </xf>
    <xf numFmtId="176" fontId="3" fillId="0" borderId="7" xfId="0" applyNumberFormat="1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176" fontId="3" fillId="0" borderId="9" xfId="0" applyNumberFormat="1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shrinkToFit="1"/>
    </xf>
    <xf numFmtId="176" fontId="2" fillId="0" borderId="12" xfId="0" applyNumberFormat="1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/>
    <xf numFmtId="0" fontId="7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7" xfId="0" applyNumberFormat="1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9" xfId="0" applyNumberFormat="1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20" xfId="0" applyFont="1" applyFill="1" applyBorder="1" applyAlignment="1">
      <alignment horizontal="center" vertical="center" textRotation="255"/>
    </xf>
    <xf numFmtId="179" fontId="13" fillId="0" borderId="9" xfId="0" applyNumberFormat="1" applyFont="1" applyFill="1" applyBorder="1" applyAlignment="1">
      <alignment horizontal="center" vertical="center"/>
    </xf>
    <xf numFmtId="0" fontId="14" fillId="0" borderId="9" xfId="0" applyNumberFormat="1" applyFont="1" applyFill="1" applyBorder="1" applyAlignment="1">
      <alignment horizontal="center" vertical="center" shrinkToFit="1"/>
    </xf>
    <xf numFmtId="0" fontId="13" fillId="0" borderId="19" xfId="0" applyFont="1" applyFill="1" applyBorder="1" applyAlignment="1">
      <alignment horizontal="center" vertical="center" textRotation="255"/>
    </xf>
    <xf numFmtId="0" fontId="13" fillId="0" borderId="9" xfId="0" applyNumberFormat="1" applyFont="1" applyFill="1" applyBorder="1" applyAlignment="1">
      <alignment horizontal="center" vertical="center" shrinkToFit="1"/>
    </xf>
    <xf numFmtId="0" fontId="13" fillId="0" borderId="10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 textRotation="255"/>
    </xf>
    <xf numFmtId="179" fontId="13" fillId="0" borderId="11" xfId="0" applyNumberFormat="1" applyFont="1" applyFill="1" applyBorder="1" applyAlignment="1">
      <alignment horizontal="center" vertical="center"/>
    </xf>
    <xf numFmtId="0" fontId="13" fillId="0" borderId="11" xfId="0" applyNumberFormat="1" applyFont="1" applyFill="1" applyBorder="1" applyAlignment="1">
      <alignment horizontal="center" vertical="center" shrinkToFit="1"/>
    </xf>
    <xf numFmtId="0" fontId="12" fillId="3" borderId="7" xfId="0" applyNumberFormat="1" applyFont="1" applyFill="1" applyBorder="1" applyAlignment="1">
      <alignment horizontal="center" vertical="center" textRotation="255"/>
    </xf>
    <xf numFmtId="0" fontId="12" fillId="3" borderId="15" xfId="0" applyNumberFormat="1" applyFont="1" applyFill="1" applyBorder="1" applyAlignment="1">
      <alignment horizontal="center" vertical="center" wrapText="1"/>
    </xf>
    <xf numFmtId="0" fontId="12" fillId="3" borderId="9" xfId="0" applyNumberFormat="1" applyFont="1" applyFill="1" applyBorder="1" applyAlignment="1">
      <alignment horizontal="center" vertical="center" textRotation="255"/>
    </xf>
    <xf numFmtId="0" fontId="12" fillId="3" borderId="16" xfId="0" applyNumberFormat="1" applyFont="1" applyFill="1" applyBorder="1" applyAlignment="1">
      <alignment horizontal="center" vertical="center" wrapText="1"/>
    </xf>
    <xf numFmtId="0" fontId="13" fillId="0" borderId="16" xfId="0" applyNumberFormat="1" applyFont="1" applyFill="1" applyBorder="1" applyAlignment="1">
      <alignment horizontal="center" vertical="center"/>
    </xf>
    <xf numFmtId="0" fontId="15" fillId="0" borderId="16" xfId="0" applyNumberFormat="1" applyFont="1" applyFill="1" applyBorder="1" applyAlignment="1">
      <alignment horizontal="center" vertical="center" textRotation="255"/>
    </xf>
    <xf numFmtId="0" fontId="15" fillId="0" borderId="17" xfId="0" applyNumberFormat="1" applyFont="1" applyFill="1" applyBorder="1" applyAlignment="1">
      <alignment horizontal="center" vertical="center" textRotation="255"/>
    </xf>
    <xf numFmtId="0" fontId="11" fillId="0" borderId="0" xfId="0" applyFont="1" applyFill="1" applyAlignment="1"/>
    <xf numFmtId="0" fontId="11" fillId="0" borderId="0" xfId="0" applyFont="1" applyFill="1" applyAlignment="1">
      <alignment shrinkToFit="1"/>
    </xf>
    <xf numFmtId="0" fontId="16" fillId="0" borderId="0" xfId="0" applyFont="1" applyFill="1" applyAlignment="1"/>
    <xf numFmtId="176" fontId="11" fillId="0" borderId="0" xfId="0" applyNumberFormat="1" applyFont="1" applyFill="1" applyAlignment="1"/>
    <xf numFmtId="0" fontId="0" fillId="0" borderId="0" xfId="0" applyFill="1">
      <alignment vertical="center"/>
    </xf>
    <xf numFmtId="0" fontId="17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wrapText="1"/>
    </xf>
    <xf numFmtId="57" fontId="3" fillId="0" borderId="0" xfId="0" applyNumberFormat="1" applyFont="1" applyFill="1" applyBorder="1" applyAlignment="1">
      <alignment vertical="center"/>
    </xf>
    <xf numFmtId="178" fontId="2" fillId="0" borderId="0" xfId="0" applyNumberFormat="1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177" fontId="1" fillId="3" borderId="7" xfId="0" applyNumberFormat="1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177" fontId="1" fillId="3" borderId="9" xfId="0" applyNumberFormat="1" applyFont="1" applyFill="1" applyBorder="1" applyAlignment="1">
      <alignment horizontal="center" vertical="center" wrapText="1"/>
    </xf>
    <xf numFmtId="0" fontId="18" fillId="3" borderId="9" xfId="0" applyFont="1" applyFill="1" applyBorder="1" applyAlignment="1">
      <alignment horizontal="center" vertical="center" wrapText="1"/>
    </xf>
    <xf numFmtId="0" fontId="11" fillId="0" borderId="8" xfId="0" applyNumberFormat="1" applyFont="1" applyFill="1" applyBorder="1" applyAlignment="1">
      <alignment horizontal="center" shrinkToFit="1"/>
    </xf>
    <xf numFmtId="0" fontId="11" fillId="0" borderId="9" xfId="0" applyFont="1" applyFill="1" applyBorder="1" applyAlignment="1">
      <alignment horizontal="center" shrinkToFit="1"/>
    </xf>
    <xf numFmtId="178" fontId="11" fillId="0" borderId="9" xfId="0" applyNumberFormat="1" applyFont="1" applyFill="1" applyBorder="1" applyAlignment="1">
      <alignment horizontal="center" shrinkToFit="1"/>
    </xf>
    <xf numFmtId="0" fontId="11" fillId="0" borderId="9" xfId="0" applyFont="1" applyFill="1" applyBorder="1" applyAlignment="1">
      <alignment horizontal="center" vertical="center" shrinkToFit="1"/>
    </xf>
    <xf numFmtId="176" fontId="11" fillId="4" borderId="9" xfId="0" applyNumberFormat="1" applyFont="1" applyFill="1" applyBorder="1" applyAlignment="1">
      <alignment horizontal="center" vertical="center" shrinkToFit="1"/>
    </xf>
    <xf numFmtId="0" fontId="11" fillId="4" borderId="9" xfId="0" applyFont="1" applyFill="1" applyBorder="1" applyAlignment="1">
      <alignment horizontal="center" vertical="center" shrinkToFit="1"/>
    </xf>
    <xf numFmtId="0" fontId="16" fillId="0" borderId="10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 shrinkToFit="1"/>
    </xf>
    <xf numFmtId="0" fontId="16" fillId="4" borderId="11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 shrinkToFit="1"/>
    </xf>
    <xf numFmtId="178" fontId="11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176" fontId="11" fillId="0" borderId="0" xfId="0" applyNumberFormat="1" applyFont="1" applyFill="1" applyBorder="1" applyAlignment="1">
      <alignment horizontal="center" vertical="center"/>
    </xf>
    <xf numFmtId="178" fontId="1" fillId="3" borderId="7" xfId="0" applyNumberFormat="1" applyFont="1" applyFill="1" applyBorder="1" applyAlignment="1">
      <alignment horizontal="center" vertical="center" wrapText="1"/>
    </xf>
    <xf numFmtId="0" fontId="1" fillId="3" borderId="7" xfId="0" applyNumberFormat="1" applyFont="1" applyFill="1" applyBorder="1" applyAlignment="1">
      <alignment horizontal="center" vertical="center" wrapText="1"/>
    </xf>
    <xf numFmtId="178" fontId="18" fillId="3" borderId="9" xfId="0" applyNumberFormat="1" applyFont="1" applyFill="1" applyBorder="1" applyAlignment="1">
      <alignment horizontal="center" vertical="center" wrapText="1"/>
    </xf>
    <xf numFmtId="176" fontId="18" fillId="3" borderId="9" xfId="0" applyNumberFormat="1" applyFont="1" applyFill="1" applyBorder="1" applyAlignment="1">
      <alignment horizontal="center" vertical="center" wrapText="1"/>
    </xf>
    <xf numFmtId="178" fontId="1" fillId="3" borderId="9" xfId="0" applyNumberFormat="1" applyFont="1" applyFill="1" applyBorder="1" applyAlignment="1">
      <alignment horizontal="center" vertical="center" wrapText="1"/>
    </xf>
    <xf numFmtId="0" fontId="18" fillId="3" borderId="13" xfId="0" applyNumberFormat="1" applyFont="1" applyFill="1" applyBorder="1" applyAlignment="1">
      <alignment horizontal="center" vertical="center" wrapText="1"/>
    </xf>
    <xf numFmtId="0" fontId="18" fillId="3" borderId="9" xfId="0" applyNumberFormat="1" applyFont="1" applyFill="1" applyBorder="1" applyAlignment="1">
      <alignment horizontal="center" vertical="center" wrapText="1"/>
    </xf>
    <xf numFmtId="180" fontId="11" fillId="4" borderId="9" xfId="0" applyNumberFormat="1" applyFont="1" applyFill="1" applyBorder="1" applyAlignment="1">
      <alignment horizontal="center" shrinkToFit="1"/>
    </xf>
    <xf numFmtId="176" fontId="11" fillId="4" borderId="9" xfId="0" applyNumberFormat="1" applyFont="1" applyFill="1" applyBorder="1" applyAlignment="1">
      <alignment horizontal="center" shrinkToFit="1"/>
    </xf>
    <xf numFmtId="176" fontId="11" fillId="0" borderId="13" xfId="0" applyNumberFormat="1" applyFont="1" applyFill="1" applyBorder="1" applyAlignment="1">
      <alignment horizontal="center" shrinkToFit="1"/>
    </xf>
    <xf numFmtId="176" fontId="11" fillId="0" borderId="9" xfId="0" applyNumberFormat="1" applyFont="1" applyFill="1" applyBorder="1" applyAlignment="1">
      <alignment horizontal="center" shrinkToFit="1"/>
    </xf>
    <xf numFmtId="180" fontId="11" fillId="0" borderId="9" xfId="0" applyNumberFormat="1" applyFont="1" applyFill="1" applyBorder="1" applyAlignment="1">
      <alignment horizontal="center" shrinkToFit="1"/>
    </xf>
    <xf numFmtId="176" fontId="11" fillId="4" borderId="11" xfId="0" applyNumberFormat="1" applyFont="1" applyFill="1" applyBorder="1" applyAlignment="1">
      <alignment horizontal="center" vertical="center" shrinkToFit="1"/>
    </xf>
    <xf numFmtId="0" fontId="11" fillId="0" borderId="14" xfId="0" applyFont="1" applyFill="1" applyBorder="1" applyAlignment="1">
      <alignment horizontal="center" vertical="center" shrinkToFit="1"/>
    </xf>
    <xf numFmtId="176" fontId="2" fillId="0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176" fontId="1" fillId="3" borderId="7" xfId="0" applyNumberFormat="1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176" fontId="1" fillId="3" borderId="9" xfId="0" applyNumberFormat="1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178" fontId="11" fillId="4" borderId="9" xfId="0" applyNumberFormat="1" applyFont="1" applyFill="1" applyBorder="1" applyAlignment="1">
      <alignment horizontal="center" shrinkToFit="1"/>
    </xf>
    <xf numFmtId="0" fontId="11" fillId="0" borderId="16" xfId="0" applyFont="1" applyFill="1" applyBorder="1" applyAlignment="1">
      <alignment horizontal="center" vertical="center" shrinkToFit="1"/>
    </xf>
    <xf numFmtId="178" fontId="11" fillId="0" borderId="11" xfId="0" applyNumberFormat="1" applyFont="1" applyFill="1" applyBorder="1" applyAlignment="1">
      <alignment horizontal="center" vertical="center" shrinkToFit="1"/>
    </xf>
    <xf numFmtId="178" fontId="11" fillId="4" borderId="11" xfId="0" applyNumberFormat="1" applyFont="1" applyFill="1" applyBorder="1" applyAlignment="1">
      <alignment horizontal="center" vertical="center" shrinkToFit="1"/>
    </xf>
    <xf numFmtId="0" fontId="11" fillId="0" borderId="17" xfId="0" applyFont="1" applyFill="1" applyBorder="1" applyAlignment="1">
      <alignment horizontal="center" vertical="center" wrapText="1"/>
    </xf>
    <xf numFmtId="0" fontId="19" fillId="0" borderId="0" xfId="0" applyFont="1" applyFill="1" applyAlignment="1"/>
    <xf numFmtId="0" fontId="20" fillId="0" borderId="0" xfId="0" applyFont="1" applyFill="1" applyAlignment="1"/>
    <xf numFmtId="0" fontId="21" fillId="0" borderId="0" xfId="0" applyFont="1" applyFill="1" applyAlignment="1">
      <alignment horizontal="left" vertical="center"/>
    </xf>
    <xf numFmtId="0" fontId="19" fillId="3" borderId="0" xfId="0" applyFont="1" applyFill="1" applyAlignment="1"/>
    <xf numFmtId="0" fontId="22" fillId="3" borderId="0" xfId="0" applyFont="1" applyFill="1" applyBorder="1" applyAlignment="1"/>
    <xf numFmtId="0" fontId="23" fillId="3" borderId="0" xfId="0" applyFont="1" applyFill="1" applyAlignment="1">
      <alignment horizontal="center" vertical="center"/>
    </xf>
    <xf numFmtId="0" fontId="24" fillId="3" borderId="0" xfId="0" applyFont="1" applyFill="1" applyBorder="1" applyAlignment="1"/>
    <xf numFmtId="0" fontId="20" fillId="3" borderId="0" xfId="0" applyFont="1" applyFill="1" applyAlignment="1"/>
    <xf numFmtId="0" fontId="25" fillId="3" borderId="0" xfId="0" applyFont="1" applyFill="1" applyBorder="1" applyAlignment="1">
      <alignment vertical="center"/>
    </xf>
    <xf numFmtId="0" fontId="25" fillId="3" borderId="22" xfId="0" applyFont="1" applyFill="1" applyBorder="1" applyAlignment="1">
      <alignment horizontal="center" vertical="center"/>
    </xf>
    <xf numFmtId="0" fontId="25" fillId="3" borderId="23" xfId="0" applyFont="1" applyFill="1" applyBorder="1" applyAlignment="1">
      <alignment horizontal="center" vertical="center"/>
    </xf>
    <xf numFmtId="0" fontId="25" fillId="3" borderId="24" xfId="0" applyFont="1" applyFill="1" applyBorder="1" applyAlignment="1">
      <alignment horizontal="center" vertical="center"/>
    </xf>
    <xf numFmtId="0" fontId="25" fillId="3" borderId="25" xfId="0" applyFont="1" applyFill="1" applyBorder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25" fillId="3" borderId="26" xfId="0" applyFont="1" applyFill="1" applyBorder="1" applyAlignment="1">
      <alignment horizontal="center" vertical="center"/>
    </xf>
    <xf numFmtId="0" fontId="25" fillId="3" borderId="27" xfId="0" applyFont="1" applyFill="1" applyBorder="1" applyAlignment="1">
      <alignment horizontal="center" vertical="center"/>
    </xf>
    <xf numFmtId="0" fontId="25" fillId="3" borderId="28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/>
    </xf>
    <xf numFmtId="0" fontId="25" fillId="3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/>
    <xf numFmtId="0" fontId="5" fillId="3" borderId="0" xfId="0" applyFont="1" applyFill="1" applyBorder="1" applyAlignment="1"/>
    <xf numFmtId="0" fontId="21" fillId="3" borderId="0" xfId="0" applyFont="1" applyFill="1" applyAlignment="1">
      <alignment horizontal="left" vertical="center"/>
    </xf>
    <xf numFmtId="0" fontId="26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horizontal="center"/>
    </xf>
    <xf numFmtId="0" fontId="27" fillId="3" borderId="0" xfId="0" applyFont="1" applyFill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ill>
        <patternFill patternType="solid">
          <fgColor indexed="10"/>
          <bgColor indexed="5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24130</xdr:colOff>
      <xdr:row>3</xdr:row>
      <xdr:rowOff>153670</xdr:rowOff>
    </xdr:from>
    <xdr:to>
      <xdr:col>10</xdr:col>
      <xdr:colOff>34925</xdr:colOff>
      <xdr:row>28</xdr:row>
      <xdr:rowOff>17780</xdr:rowOff>
    </xdr:to>
    <xdr:pic>
      <xdr:nvPicPr>
        <xdr:cNvPr id="2" name="图片 1" descr="图片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130" y="803275"/>
          <a:ext cx="6106795" cy="4527550"/>
        </a:xfrm>
        <a:prstGeom prst="rect">
          <a:avLst/>
        </a:prstGeom>
      </xdr:spPr>
    </xdr:pic>
    <xdr:clientData/>
  </xdr:twoCellAnchor>
  <xdr:twoCellAnchor editAs="oneCell">
    <xdr:from>
      <xdr:col>9</xdr:col>
      <xdr:colOff>608965</xdr:colOff>
      <xdr:row>0</xdr:row>
      <xdr:rowOff>16510</xdr:rowOff>
    </xdr:from>
    <xdr:to>
      <xdr:col>16</xdr:col>
      <xdr:colOff>342900</xdr:colOff>
      <xdr:row>243</xdr:row>
      <xdr:rowOff>58420</xdr:rowOff>
    </xdr:to>
    <xdr:pic>
      <xdr:nvPicPr>
        <xdr:cNvPr id="3" name="图片 2" descr="工资条介绍长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95365" y="16510"/>
          <a:ext cx="4001135" cy="446741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tl-tx.dustess.com/C9BExSgkd6" TargetMode="External"/><Relationship Id="rId2" Type="http://schemas.openxmlformats.org/officeDocument/2006/relationships/hyperlink" Target="http://www.yygongzi.com/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"/>
  <sheetViews>
    <sheetView topLeftCell="A6" workbookViewId="0">
      <selection activeCell="E20" sqref="E20"/>
    </sheetView>
  </sheetViews>
  <sheetFormatPr defaultColWidth="9" defaultRowHeight="14.4"/>
  <cols>
    <col min="1" max="2" width="9" style="135"/>
    <col min="3" max="3" width="26" style="135" customWidth="1"/>
    <col min="4" max="4" width="9.37962962962963" style="135" customWidth="1"/>
    <col min="5" max="5" width="19" style="135" customWidth="1"/>
    <col min="6" max="6" width="12" style="135" customWidth="1"/>
    <col min="7" max="8" width="14.6296296296296" style="135" customWidth="1"/>
    <col min="9" max="9" width="6.5" style="135" customWidth="1"/>
    <col min="10" max="10" width="5.25" style="135" customWidth="1"/>
    <col min="11" max="11" width="6.5462962962963" style="135" customWidth="1"/>
    <col min="12" max="16378" width="9" style="135"/>
    <col min="16379" max="16384" width="9" style="81"/>
  </cols>
  <sheetData>
    <row r="1" s="135" customFormat="1" spans="1:12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="135" customFormat="1" spans="1:12">
      <c r="A2" s="138"/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</row>
    <row r="3" s="135" customFormat="1" spans="1:12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</row>
    <row r="4" s="135" customFormat="1" spans="1:12">
      <c r="A4" s="138"/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</row>
    <row r="5" s="135" customFormat="1" spans="1:12">
      <c r="A5" s="138"/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</row>
    <row r="6" s="135" customFormat="1" spans="1:12">
      <c r="A6" s="138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</row>
    <row r="7" s="135" customFormat="1" ht="30" customHeight="1" spans="1:12">
      <c r="A7" s="138"/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</row>
    <row r="8" s="135" customFormat="1" ht="9" customHeight="1" spans="1:12">
      <c r="A8" s="138"/>
      <c r="B8" s="138"/>
      <c r="C8" s="138"/>
      <c r="D8" s="138"/>
      <c r="E8" s="139"/>
      <c r="F8" s="139"/>
      <c r="G8" s="139"/>
      <c r="H8" s="139"/>
      <c r="I8" s="139"/>
      <c r="J8" s="139"/>
      <c r="K8" s="139"/>
      <c r="L8" s="138"/>
    </row>
    <row r="9" s="135" customFormat="1" ht="51" customHeight="1" spans="1:12">
      <c r="A9" s="138"/>
      <c r="B9" s="138"/>
      <c r="C9" s="140" t="s">
        <v>0</v>
      </c>
      <c r="D9" s="140"/>
      <c r="E9" s="140"/>
      <c r="F9" s="140"/>
      <c r="G9" s="140"/>
      <c r="H9" s="140"/>
      <c r="I9" s="140"/>
      <c r="J9" s="140"/>
      <c r="K9" s="139"/>
      <c r="L9" s="138"/>
    </row>
    <row r="10" s="135" customFormat="1" ht="22" customHeight="1" spans="1:12">
      <c r="A10" s="138"/>
      <c r="B10" s="138"/>
      <c r="C10" s="138"/>
      <c r="D10" s="138"/>
      <c r="E10" s="141"/>
      <c r="F10" s="141"/>
      <c r="G10" s="141"/>
      <c r="H10" s="141"/>
      <c r="I10" s="141"/>
      <c r="J10" s="141"/>
      <c r="K10" s="141"/>
      <c r="L10" s="138"/>
    </row>
    <row r="11" s="136" customFormat="1" ht="10" customHeight="1" spans="1:12">
      <c r="A11" s="142"/>
      <c r="B11" s="142"/>
      <c r="C11" s="142"/>
      <c r="D11" s="143"/>
      <c r="E11" s="144" t="s">
        <v>1</v>
      </c>
      <c r="F11" s="145"/>
      <c r="G11" s="146"/>
      <c r="H11" s="143"/>
      <c r="I11" s="157"/>
      <c r="J11" s="154"/>
      <c r="K11" s="154"/>
      <c r="L11" s="142"/>
    </row>
    <row r="12" s="136" customFormat="1" ht="10" customHeight="1" spans="1:12">
      <c r="A12" s="142"/>
      <c r="B12" s="142"/>
      <c r="C12" s="142"/>
      <c r="D12" s="143"/>
      <c r="E12" s="147"/>
      <c r="F12" s="148"/>
      <c r="G12" s="149"/>
      <c r="H12" s="143"/>
      <c r="I12" s="157"/>
      <c r="J12" s="154"/>
      <c r="K12" s="154"/>
      <c r="L12" s="142"/>
    </row>
    <row r="13" s="136" customFormat="1" ht="10" customHeight="1" spans="1:12">
      <c r="A13" s="142"/>
      <c r="B13" s="142"/>
      <c r="C13" s="142"/>
      <c r="D13" s="143"/>
      <c r="E13" s="147"/>
      <c r="F13" s="148"/>
      <c r="G13" s="149"/>
      <c r="H13" s="143"/>
      <c r="I13" s="154"/>
      <c r="J13" s="154"/>
      <c r="K13" s="154"/>
      <c r="L13" s="142"/>
    </row>
    <row r="14" s="136" customFormat="1" ht="10" customHeight="1" spans="1:12">
      <c r="A14" s="142"/>
      <c r="B14" s="142"/>
      <c r="C14" s="142"/>
      <c r="D14" s="143"/>
      <c r="E14" s="150"/>
      <c r="F14" s="151"/>
      <c r="G14" s="152"/>
      <c r="H14" s="143"/>
      <c r="I14" s="154"/>
      <c r="J14" s="154"/>
      <c r="K14" s="154"/>
      <c r="L14" s="142"/>
    </row>
    <row r="15" s="136" customFormat="1" ht="21" customHeight="1" spans="1:12">
      <c r="A15" s="142"/>
      <c r="B15" s="142"/>
      <c r="C15" s="142"/>
      <c r="D15" s="153"/>
      <c r="E15" s="153"/>
      <c r="F15" s="143"/>
      <c r="G15" s="153"/>
      <c r="H15" s="153"/>
      <c r="I15" s="154"/>
      <c r="J15" s="154"/>
      <c r="K15" s="154"/>
      <c r="L15" s="142"/>
    </row>
    <row r="16" s="136" customFormat="1" ht="10" customHeight="1" spans="1:12">
      <c r="A16" s="142"/>
      <c r="B16" s="142"/>
      <c r="C16" s="142"/>
      <c r="D16" s="144" t="s">
        <v>2</v>
      </c>
      <c r="E16" s="146"/>
      <c r="F16" s="143"/>
      <c r="G16" s="144" t="s">
        <v>3</v>
      </c>
      <c r="H16" s="146"/>
      <c r="I16" s="157"/>
      <c r="J16" s="154"/>
      <c r="K16" s="154"/>
      <c r="L16" s="142"/>
    </row>
    <row r="17" s="136" customFormat="1" ht="10" customHeight="1" spans="1:12">
      <c r="A17" s="142"/>
      <c r="B17" s="142"/>
      <c r="C17" s="142"/>
      <c r="D17" s="147"/>
      <c r="E17" s="149"/>
      <c r="F17" s="143"/>
      <c r="G17" s="147"/>
      <c r="H17" s="149"/>
      <c r="I17" s="157"/>
      <c r="J17" s="154"/>
      <c r="K17" s="154"/>
      <c r="L17" s="142"/>
    </row>
    <row r="18" s="136" customFormat="1" ht="10" customHeight="1" spans="1:12">
      <c r="A18" s="142"/>
      <c r="B18" s="142"/>
      <c r="C18" s="142"/>
      <c r="D18" s="147"/>
      <c r="E18" s="149"/>
      <c r="F18" s="143"/>
      <c r="G18" s="147"/>
      <c r="H18" s="149"/>
      <c r="I18" s="154"/>
      <c r="J18" s="154"/>
      <c r="K18" s="154"/>
      <c r="L18" s="142"/>
    </row>
    <row r="19" s="136" customFormat="1" ht="10" customHeight="1" spans="1:12">
      <c r="A19" s="142"/>
      <c r="B19" s="142"/>
      <c r="C19" s="142"/>
      <c r="D19" s="150"/>
      <c r="E19" s="152"/>
      <c r="F19" s="143"/>
      <c r="G19" s="150"/>
      <c r="H19" s="152"/>
      <c r="I19" s="154"/>
      <c r="J19" s="154"/>
      <c r="K19" s="154"/>
      <c r="L19" s="142"/>
    </row>
    <row r="20" s="136" customFormat="1" ht="27" customHeight="1" spans="1:12">
      <c r="A20" s="142"/>
      <c r="B20" s="142"/>
      <c r="C20" s="142"/>
      <c r="D20" s="142"/>
      <c r="E20" s="154"/>
      <c r="F20" s="155"/>
      <c r="G20" s="155"/>
      <c r="H20" s="155"/>
      <c r="I20" s="154"/>
      <c r="J20" s="158"/>
      <c r="K20" s="154"/>
      <c r="L20" s="142"/>
    </row>
    <row r="21" s="136" customFormat="1" ht="8" customHeight="1" spans="1:12">
      <c r="A21" s="142"/>
      <c r="B21" s="142"/>
      <c r="C21" s="142"/>
      <c r="D21" s="142"/>
      <c r="E21" s="154"/>
      <c r="F21" s="155"/>
      <c r="G21" s="155"/>
      <c r="H21" s="155"/>
      <c r="I21" s="154"/>
      <c r="J21" s="158"/>
      <c r="K21" s="154"/>
      <c r="L21" s="142"/>
    </row>
    <row r="22" s="137" customFormat="1" ht="30" customHeight="1" spans="1:12">
      <c r="A22" s="156"/>
      <c r="B22" s="156"/>
      <c r="C22" s="148" t="s">
        <v>4</v>
      </c>
      <c r="D22" s="148"/>
      <c r="E22" s="148"/>
      <c r="F22" s="148"/>
      <c r="G22" s="148"/>
      <c r="H22" s="148"/>
      <c r="I22" s="148"/>
      <c r="J22" s="159"/>
      <c r="K22" s="159"/>
      <c r="L22" s="156"/>
    </row>
    <row r="23" s="137" customFormat="1" ht="30" customHeight="1" spans="1:12">
      <c r="A23" s="156"/>
      <c r="B23" s="156"/>
      <c r="C23" s="148" t="s">
        <v>5</v>
      </c>
      <c r="D23" s="148"/>
      <c r="E23" s="148"/>
      <c r="F23" s="148"/>
      <c r="G23" s="148"/>
      <c r="H23" s="148"/>
      <c r="I23" s="148"/>
      <c r="J23" s="159"/>
      <c r="K23" s="159"/>
      <c r="L23" s="156"/>
    </row>
    <row r="24" s="137" customFormat="1" ht="30" customHeight="1" spans="1:12">
      <c r="A24" s="156"/>
      <c r="B24" s="156"/>
      <c r="C24" s="148" t="s">
        <v>6</v>
      </c>
      <c r="D24" s="148"/>
      <c r="E24" s="148"/>
      <c r="F24" s="148"/>
      <c r="G24" s="148"/>
      <c r="H24" s="148"/>
      <c r="I24" s="148"/>
      <c r="J24" s="159"/>
      <c r="K24" s="159"/>
      <c r="L24" s="156"/>
    </row>
    <row r="25" s="137" customFormat="1" ht="30" customHeight="1" spans="1:12">
      <c r="A25" s="156"/>
      <c r="B25" s="156"/>
      <c r="C25" s="148" t="s">
        <v>7</v>
      </c>
      <c r="D25" s="148"/>
      <c r="E25" s="148"/>
      <c r="F25" s="148"/>
      <c r="G25" s="148"/>
      <c r="H25" s="148"/>
      <c r="I25" s="148"/>
      <c r="J25" s="159"/>
      <c r="K25" s="159"/>
      <c r="L25" s="156"/>
    </row>
    <row r="26" s="135" customFormat="1" spans="1:12">
      <c r="A26" s="138"/>
      <c r="B26" s="138"/>
      <c r="C26" s="138"/>
      <c r="D26" s="138"/>
      <c r="E26" s="138"/>
      <c r="F26" s="138"/>
      <c r="G26" s="138"/>
      <c r="H26" s="138"/>
      <c r="I26" s="138"/>
      <c r="J26" s="138"/>
      <c r="K26" s="138"/>
      <c r="L26" s="138"/>
    </row>
    <row r="27" s="135" customFormat="1" spans="1:12">
      <c r="A27" s="138"/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</row>
    <row r="28" s="135" customFormat="1" spans="1:12">
      <c r="A28" s="138"/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</row>
    <row r="29" s="135" customFormat="1" spans="1:12">
      <c r="A29" s="138"/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</row>
    <row r="30" spans="1:12">
      <c r="A30" s="138"/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</row>
    <row r="31" spans="1:12">
      <c r="A31" s="138"/>
      <c r="B31" s="138"/>
      <c r="C31" s="138"/>
      <c r="D31" s="138"/>
      <c r="E31" s="138"/>
      <c r="F31" s="138"/>
      <c r="G31" s="138"/>
      <c r="H31" s="138"/>
      <c r="I31" s="138"/>
      <c r="J31" s="138"/>
      <c r="K31" s="138"/>
      <c r="L31" s="138"/>
    </row>
    <row r="32" spans="1:12">
      <c r="A32" s="138"/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</row>
  </sheetData>
  <mergeCells count="9">
    <mergeCell ref="C9:J9"/>
    <mergeCell ref="C22:I22"/>
    <mergeCell ref="C23:I23"/>
    <mergeCell ref="C24:I24"/>
    <mergeCell ref="C25:I25"/>
    <mergeCell ref="J20:J21"/>
    <mergeCell ref="E11:G14"/>
    <mergeCell ref="D16:E19"/>
    <mergeCell ref="G16:H19"/>
  </mergeCells>
  <pageMargins left="0.354166666666667" right="0" top="0" bottom="0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1"/>
  <sheetViews>
    <sheetView topLeftCell="A4" workbookViewId="0">
      <selection activeCell="W14" sqref="W14"/>
    </sheetView>
  </sheetViews>
  <sheetFormatPr defaultColWidth="9" defaultRowHeight="16.2"/>
  <cols>
    <col min="1" max="1" width="3.12962962962963" style="77" customWidth="1"/>
    <col min="2" max="2" width="6.62962962962963" style="77" customWidth="1"/>
    <col min="3" max="3" width="7.87962962962963" style="77" customWidth="1"/>
    <col min="4" max="4" width="5.87962962962963" style="77" customWidth="1"/>
    <col min="5" max="6" width="6.12962962962963" style="77" customWidth="1"/>
    <col min="7" max="7" width="7.12962962962963" style="77" customWidth="1"/>
    <col min="8" max="9" width="6.25" style="77" customWidth="1"/>
    <col min="10" max="10" width="5.87962962962963" style="77" customWidth="1"/>
    <col min="11" max="11" width="7.12962962962963" style="77" customWidth="1"/>
    <col min="12" max="12" width="6.37962962962963" style="77" customWidth="1"/>
    <col min="13" max="13" width="7.37962962962963" style="79" customWidth="1"/>
    <col min="14" max="14" width="5.25" style="77" customWidth="1"/>
    <col min="15" max="15" width="5.12962962962963" style="80" customWidth="1"/>
    <col min="16" max="16" width="5.12962962962963" style="77" customWidth="1"/>
    <col min="17" max="17" width="6.5" style="77" customWidth="1"/>
    <col min="18" max="18" width="5.62962962962963" style="77" customWidth="1"/>
    <col min="19" max="19" width="7" style="80" customWidth="1"/>
    <col min="20" max="20" width="5.75" style="77" customWidth="1"/>
    <col min="21" max="21" width="7" style="80" customWidth="1"/>
    <col min="22" max="22" width="7.37962962962963" style="79" customWidth="1"/>
    <col min="23" max="23" width="11.5" style="77" customWidth="1"/>
    <col min="24" max="16382" width="9" style="77"/>
    <col min="16383" max="16384" width="9" style="81"/>
  </cols>
  <sheetData>
    <row r="1" s="77" customFormat="1" ht="57" customHeight="1" spans="1:23">
      <c r="A1" s="82" t="s">
        <v>8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</row>
    <row r="2" s="77" customFormat="1" ht="6" customHeight="1" spans="1:23">
      <c r="A2" s="83"/>
      <c r="C2" s="84"/>
      <c r="D2" s="85"/>
      <c r="E2" s="84"/>
      <c r="F2" s="86"/>
      <c r="G2" s="87"/>
      <c r="H2" s="48"/>
      <c r="I2" s="49"/>
      <c r="J2" s="48"/>
      <c r="K2" s="106"/>
      <c r="L2" s="106"/>
      <c r="M2" s="107"/>
      <c r="N2" s="86"/>
      <c r="O2" s="108"/>
      <c r="P2" s="49"/>
      <c r="Q2" s="86"/>
      <c r="R2" s="49"/>
      <c r="S2" s="108"/>
      <c r="T2" s="49"/>
      <c r="U2" s="123"/>
      <c r="V2" s="124"/>
      <c r="W2" s="125"/>
    </row>
    <row r="3" s="77" customFormat="1" ht="24" customHeight="1" spans="1:23">
      <c r="A3" s="88" t="s">
        <v>9</v>
      </c>
      <c r="B3" s="89" t="s">
        <v>10</v>
      </c>
      <c r="C3" s="89" t="s">
        <v>11</v>
      </c>
      <c r="D3" s="90" t="s">
        <v>12</v>
      </c>
      <c r="E3" s="89" t="s">
        <v>13</v>
      </c>
      <c r="F3" s="89"/>
      <c r="G3" s="89"/>
      <c r="H3" s="89"/>
      <c r="I3" s="109" t="s">
        <v>14</v>
      </c>
      <c r="J3" s="109"/>
      <c r="K3" s="109"/>
      <c r="L3" s="109" t="s">
        <v>15</v>
      </c>
      <c r="M3" s="89" t="s">
        <v>16</v>
      </c>
      <c r="N3" s="110" t="s">
        <v>17</v>
      </c>
      <c r="O3" s="110"/>
      <c r="P3" s="110"/>
      <c r="Q3" s="110" t="s">
        <v>18</v>
      </c>
      <c r="R3" s="110"/>
      <c r="S3" s="110"/>
      <c r="T3" s="110"/>
      <c r="U3" s="126" t="s">
        <v>19</v>
      </c>
      <c r="V3" s="126" t="s">
        <v>20</v>
      </c>
      <c r="W3" s="127" t="s">
        <v>21</v>
      </c>
    </row>
    <row r="4" s="77" customFormat="1" ht="33" customHeight="1" spans="1:23">
      <c r="A4" s="91"/>
      <c r="B4" s="92"/>
      <c r="C4" s="92"/>
      <c r="D4" s="93"/>
      <c r="E4" s="94" t="s">
        <v>22</v>
      </c>
      <c r="F4" s="94" t="s">
        <v>23</v>
      </c>
      <c r="G4" s="94" t="s">
        <v>24</v>
      </c>
      <c r="H4" s="94" t="s">
        <v>25</v>
      </c>
      <c r="I4" s="111" t="s">
        <v>26</v>
      </c>
      <c r="J4" s="112" t="s">
        <v>27</v>
      </c>
      <c r="K4" s="112" t="s">
        <v>28</v>
      </c>
      <c r="L4" s="113"/>
      <c r="M4" s="92"/>
      <c r="N4" s="114" t="s">
        <v>29</v>
      </c>
      <c r="O4" s="112" t="s">
        <v>30</v>
      </c>
      <c r="P4" s="115" t="s">
        <v>31</v>
      </c>
      <c r="Q4" s="115" t="s">
        <v>32</v>
      </c>
      <c r="R4" s="115" t="s">
        <v>33</v>
      </c>
      <c r="S4" s="112" t="s">
        <v>34</v>
      </c>
      <c r="T4" s="115" t="s">
        <v>35</v>
      </c>
      <c r="U4" s="128"/>
      <c r="V4" s="128"/>
      <c r="W4" s="129"/>
    </row>
    <row r="5" s="78" customFormat="1" ht="24" customHeight="1" spans="1:23">
      <c r="A5" s="95">
        <v>1</v>
      </c>
      <c r="B5" s="96" t="str">
        <f>VLOOKUP(A5,出勤表!A:B,2,0)</f>
        <v>小罗</v>
      </c>
      <c r="C5" s="96" t="str">
        <f>VLOOKUP(B5,出勤表!B:C,2,0)</f>
        <v>工程师</v>
      </c>
      <c r="D5" s="97">
        <v>8000</v>
      </c>
      <c r="E5" s="98">
        <v>22</v>
      </c>
      <c r="F5" s="98">
        <f>VLOOKUP(B5,出勤表!B:AJ,35,0)</f>
        <v>22</v>
      </c>
      <c r="G5" s="99">
        <f>D5/E5*F5</f>
        <v>8000</v>
      </c>
      <c r="H5" s="100">
        <f>IF(F5=E5,90,0)</f>
        <v>90</v>
      </c>
      <c r="I5" s="96">
        <v>18</v>
      </c>
      <c r="J5" s="96">
        <f>VLOOKUP(B5,出勤表!B:AL,36,0)</f>
        <v>1</v>
      </c>
      <c r="K5" s="116">
        <f>J5*I5</f>
        <v>18</v>
      </c>
      <c r="L5" s="97">
        <v>500</v>
      </c>
      <c r="M5" s="117">
        <f>G5+H5+K5+L5</f>
        <v>8608</v>
      </c>
      <c r="N5" s="118">
        <f>VLOOKUP(B5,出勤表!B:AM,37,0)</f>
        <v>15</v>
      </c>
      <c r="O5" s="119">
        <v>0</v>
      </c>
      <c r="P5" s="119">
        <v>-10</v>
      </c>
      <c r="Q5" s="97">
        <v>-330</v>
      </c>
      <c r="R5" s="97">
        <v>0</v>
      </c>
      <c r="S5" s="130">
        <f>-ROUND(MAX((M5)*{0.03;0.1;0.2;0.25;0.3;0.35;0.45}-{0;2520;16920;31920;52920;85920;193920},0),2)</f>
        <v>-258.24</v>
      </c>
      <c r="T5" s="97">
        <v>0</v>
      </c>
      <c r="U5" s="130">
        <f>N5+O5+P5+Q5+R5+S5+T5</f>
        <v>-583.24</v>
      </c>
      <c r="V5" s="117">
        <f>M5+U5</f>
        <v>8024.76</v>
      </c>
      <c r="W5" s="131"/>
    </row>
    <row r="6" s="78" customFormat="1" ht="24" customHeight="1" spans="1:23">
      <c r="A6" s="95">
        <v>2</v>
      </c>
      <c r="B6" s="96" t="str">
        <f>VLOOKUP(A6,出勤表!A:B,2,0)</f>
        <v>小熊</v>
      </c>
      <c r="C6" s="96" t="str">
        <f>VLOOKUP(B6,出勤表!B:C,2,0)</f>
        <v>工程师</v>
      </c>
      <c r="D6" s="97">
        <v>8000</v>
      </c>
      <c r="E6" s="98">
        <v>22</v>
      </c>
      <c r="F6" s="98">
        <f>VLOOKUP(B6,出勤表!B:AJ,35,0)</f>
        <v>21</v>
      </c>
      <c r="G6" s="99">
        <f>D6/E6*F6</f>
        <v>7636.36363636364</v>
      </c>
      <c r="H6" s="100">
        <f>IF(F6=E6,100,0)</f>
        <v>0</v>
      </c>
      <c r="I6" s="96">
        <v>18</v>
      </c>
      <c r="J6" s="96">
        <f>VLOOKUP(B6,出勤表!B:AL,36,0)</f>
        <v>0</v>
      </c>
      <c r="K6" s="116">
        <f>J6*I6</f>
        <v>0</v>
      </c>
      <c r="L6" s="97">
        <v>500</v>
      </c>
      <c r="M6" s="117">
        <f>G6+H6+K6+L6</f>
        <v>8136.36363636364</v>
      </c>
      <c r="N6" s="118">
        <f>VLOOKUP(B6,出勤表!B:AM,37,0)</f>
        <v>5</v>
      </c>
      <c r="O6" s="119">
        <v>-20</v>
      </c>
      <c r="P6" s="119">
        <v>0</v>
      </c>
      <c r="Q6" s="97">
        <v>-330</v>
      </c>
      <c r="R6" s="97">
        <v>-600</v>
      </c>
      <c r="S6" s="130">
        <f>-ROUND(MAX((M6)*{0.03;0.1;0.2;0.25;0.3;0.35;0.45}-{0;2520;16920;31920;52920;85920;193920},0),2)</f>
        <v>-244.09</v>
      </c>
      <c r="T6" s="97">
        <v>0</v>
      </c>
      <c r="U6" s="130">
        <f>N6+O6+P6+Q6+R6+S6+T6</f>
        <v>-1189.09</v>
      </c>
      <c r="V6" s="117">
        <f>M6+U6</f>
        <v>6947.27363636364</v>
      </c>
      <c r="W6" s="131"/>
    </row>
    <row r="7" s="78" customFormat="1" ht="24" customHeight="1" spans="1:23">
      <c r="A7" s="95">
        <v>3</v>
      </c>
      <c r="B7" s="96" t="s">
        <v>36</v>
      </c>
      <c r="C7" s="96"/>
      <c r="D7" s="97"/>
      <c r="E7" s="98"/>
      <c r="F7" s="98"/>
      <c r="G7" s="99"/>
      <c r="H7" s="100"/>
      <c r="I7" s="96"/>
      <c r="J7" s="96"/>
      <c r="K7" s="116"/>
      <c r="L7" s="120"/>
      <c r="M7" s="117"/>
      <c r="N7" s="118"/>
      <c r="O7" s="119"/>
      <c r="P7" s="119"/>
      <c r="Q7" s="97"/>
      <c r="R7" s="97"/>
      <c r="S7" s="130"/>
      <c r="T7" s="97"/>
      <c r="U7" s="130"/>
      <c r="V7" s="117"/>
      <c r="W7" s="131"/>
    </row>
    <row r="8" s="78" customFormat="1" ht="24" customHeight="1" spans="1:23">
      <c r="A8" s="95">
        <v>4</v>
      </c>
      <c r="B8" s="96"/>
      <c r="C8" s="96"/>
      <c r="D8" s="97"/>
      <c r="E8" s="98"/>
      <c r="F8" s="98"/>
      <c r="G8" s="99"/>
      <c r="H8" s="100"/>
      <c r="I8" s="96"/>
      <c r="J8" s="96"/>
      <c r="K8" s="116"/>
      <c r="L8" s="120"/>
      <c r="M8" s="117"/>
      <c r="N8" s="118"/>
      <c r="O8" s="119"/>
      <c r="P8" s="119"/>
      <c r="Q8" s="97"/>
      <c r="R8" s="97"/>
      <c r="S8" s="130"/>
      <c r="T8" s="97"/>
      <c r="U8" s="130"/>
      <c r="V8" s="117"/>
      <c r="W8" s="131"/>
    </row>
    <row r="9" s="78" customFormat="1" ht="24" customHeight="1" spans="1:23">
      <c r="A9" s="95">
        <v>5</v>
      </c>
      <c r="B9" s="96"/>
      <c r="C9" s="96"/>
      <c r="D9" s="97"/>
      <c r="E9" s="98"/>
      <c r="F9" s="98"/>
      <c r="G9" s="99"/>
      <c r="H9" s="100"/>
      <c r="I9" s="96"/>
      <c r="J9" s="96"/>
      <c r="K9" s="116"/>
      <c r="L9" s="120"/>
      <c r="M9" s="117"/>
      <c r="N9" s="118"/>
      <c r="O9" s="119"/>
      <c r="P9" s="119"/>
      <c r="Q9" s="97"/>
      <c r="R9" s="97"/>
      <c r="S9" s="130"/>
      <c r="T9" s="97"/>
      <c r="U9" s="130"/>
      <c r="V9" s="117"/>
      <c r="W9" s="131"/>
    </row>
    <row r="10" s="78" customFormat="1" ht="24" customHeight="1" spans="1:23">
      <c r="A10" s="95">
        <v>6</v>
      </c>
      <c r="B10" s="96"/>
      <c r="C10" s="96"/>
      <c r="D10" s="97"/>
      <c r="E10" s="98"/>
      <c r="F10" s="98"/>
      <c r="G10" s="99"/>
      <c r="H10" s="100"/>
      <c r="I10" s="96"/>
      <c r="J10" s="96"/>
      <c r="K10" s="116"/>
      <c r="L10" s="120"/>
      <c r="M10" s="117"/>
      <c r="N10" s="118"/>
      <c r="O10" s="119"/>
      <c r="P10" s="119"/>
      <c r="Q10" s="97"/>
      <c r="R10" s="97"/>
      <c r="S10" s="130"/>
      <c r="T10" s="97"/>
      <c r="U10" s="130"/>
      <c r="V10" s="117"/>
      <c r="W10" s="131"/>
    </row>
    <row r="11" s="78" customFormat="1" ht="24" customHeight="1" spans="1:23">
      <c r="A11" s="95">
        <v>7</v>
      </c>
      <c r="B11" s="96"/>
      <c r="C11" s="96"/>
      <c r="D11" s="97"/>
      <c r="E11" s="98"/>
      <c r="F11" s="98"/>
      <c r="G11" s="99"/>
      <c r="H11" s="100"/>
      <c r="I11" s="96"/>
      <c r="J11" s="96"/>
      <c r="K11" s="116"/>
      <c r="L11" s="120"/>
      <c r="M11" s="117"/>
      <c r="N11" s="118"/>
      <c r="O11" s="119"/>
      <c r="P11" s="119"/>
      <c r="Q11" s="97"/>
      <c r="R11" s="97"/>
      <c r="S11" s="130"/>
      <c r="T11" s="97"/>
      <c r="U11" s="130"/>
      <c r="V11" s="117"/>
      <c r="W11" s="131"/>
    </row>
    <row r="12" s="78" customFormat="1" ht="24" customHeight="1" spans="1:23">
      <c r="A12" s="95">
        <v>8</v>
      </c>
      <c r="B12" s="96"/>
      <c r="C12" s="96"/>
      <c r="D12" s="97"/>
      <c r="E12" s="98"/>
      <c r="F12" s="98"/>
      <c r="G12" s="100"/>
      <c r="H12" s="100"/>
      <c r="I12" s="96"/>
      <c r="J12" s="96"/>
      <c r="K12" s="116"/>
      <c r="L12" s="120"/>
      <c r="M12" s="117"/>
      <c r="N12" s="118"/>
      <c r="O12" s="119"/>
      <c r="P12" s="119"/>
      <c r="Q12" s="97"/>
      <c r="R12" s="97"/>
      <c r="S12" s="130"/>
      <c r="T12" s="97"/>
      <c r="U12" s="130"/>
      <c r="V12" s="117"/>
      <c r="W12" s="131"/>
    </row>
    <row r="13" s="78" customFormat="1" ht="24" customHeight="1" spans="1:23">
      <c r="A13" s="95">
        <v>9</v>
      </c>
      <c r="B13" s="96"/>
      <c r="C13" s="96"/>
      <c r="D13" s="97"/>
      <c r="E13" s="98"/>
      <c r="F13" s="98"/>
      <c r="G13" s="100"/>
      <c r="H13" s="100"/>
      <c r="I13" s="96"/>
      <c r="J13" s="96"/>
      <c r="K13" s="116"/>
      <c r="L13" s="120"/>
      <c r="M13" s="117"/>
      <c r="N13" s="118"/>
      <c r="O13" s="119"/>
      <c r="P13" s="119"/>
      <c r="Q13" s="97"/>
      <c r="R13" s="97"/>
      <c r="S13" s="130"/>
      <c r="T13" s="97"/>
      <c r="U13" s="130"/>
      <c r="V13" s="117"/>
      <c r="W13" s="131"/>
    </row>
    <row r="14" s="78" customFormat="1" ht="24" customHeight="1" spans="1:23">
      <c r="A14" s="95">
        <v>10</v>
      </c>
      <c r="B14" s="96"/>
      <c r="C14" s="96"/>
      <c r="D14" s="97"/>
      <c r="E14" s="98"/>
      <c r="F14" s="98"/>
      <c r="G14" s="100"/>
      <c r="H14" s="100"/>
      <c r="I14" s="96"/>
      <c r="J14" s="96"/>
      <c r="K14" s="116"/>
      <c r="L14" s="120"/>
      <c r="M14" s="117"/>
      <c r="N14" s="118"/>
      <c r="O14" s="119"/>
      <c r="P14" s="119"/>
      <c r="Q14" s="97"/>
      <c r="R14" s="97"/>
      <c r="S14" s="130"/>
      <c r="T14" s="97"/>
      <c r="U14" s="130"/>
      <c r="V14" s="117"/>
      <c r="W14" s="131"/>
    </row>
    <row r="15" s="78" customFormat="1" ht="24" customHeight="1" spans="1:23">
      <c r="A15" s="95">
        <v>11</v>
      </c>
      <c r="B15" s="96"/>
      <c r="C15" s="96"/>
      <c r="D15" s="97"/>
      <c r="E15" s="98"/>
      <c r="F15" s="98"/>
      <c r="G15" s="100"/>
      <c r="H15" s="100"/>
      <c r="I15" s="96"/>
      <c r="J15" s="96"/>
      <c r="K15" s="116"/>
      <c r="L15" s="120"/>
      <c r="M15" s="117"/>
      <c r="N15" s="118"/>
      <c r="O15" s="119"/>
      <c r="P15" s="119"/>
      <c r="Q15" s="97"/>
      <c r="R15" s="97"/>
      <c r="S15" s="130"/>
      <c r="T15" s="97"/>
      <c r="U15" s="130"/>
      <c r="V15" s="117"/>
      <c r="W15" s="131"/>
    </row>
    <row r="16" s="78" customFormat="1" ht="24" customHeight="1" spans="1:23">
      <c r="A16" s="95">
        <v>12</v>
      </c>
      <c r="B16" s="96"/>
      <c r="C16" s="96"/>
      <c r="D16" s="97"/>
      <c r="E16" s="98"/>
      <c r="F16" s="98"/>
      <c r="G16" s="100"/>
      <c r="H16" s="100"/>
      <c r="I16" s="96"/>
      <c r="J16" s="96"/>
      <c r="K16" s="116"/>
      <c r="L16" s="120"/>
      <c r="M16" s="117"/>
      <c r="N16" s="118"/>
      <c r="O16" s="119"/>
      <c r="P16" s="119"/>
      <c r="Q16" s="97"/>
      <c r="R16" s="97"/>
      <c r="S16" s="130"/>
      <c r="T16" s="97"/>
      <c r="U16" s="130"/>
      <c r="V16" s="117"/>
      <c r="W16" s="131"/>
    </row>
    <row r="17" s="78" customFormat="1" ht="24" customHeight="1" spans="1:23">
      <c r="A17" s="95">
        <v>13</v>
      </c>
      <c r="B17" s="96"/>
      <c r="C17" s="96"/>
      <c r="D17" s="97"/>
      <c r="E17" s="98"/>
      <c r="F17" s="98"/>
      <c r="G17" s="100"/>
      <c r="H17" s="100"/>
      <c r="I17" s="96"/>
      <c r="J17" s="96"/>
      <c r="K17" s="116"/>
      <c r="L17" s="120"/>
      <c r="M17" s="117"/>
      <c r="N17" s="118"/>
      <c r="O17" s="119"/>
      <c r="P17" s="119"/>
      <c r="Q17" s="97"/>
      <c r="R17" s="97"/>
      <c r="S17" s="130"/>
      <c r="T17" s="97"/>
      <c r="U17" s="130"/>
      <c r="V17" s="117"/>
      <c r="W17" s="131"/>
    </row>
    <row r="18" s="78" customFormat="1" ht="24" customHeight="1" spans="1:23">
      <c r="A18" s="95">
        <v>14</v>
      </c>
      <c r="B18" s="96"/>
      <c r="C18" s="96"/>
      <c r="D18" s="97"/>
      <c r="E18" s="98"/>
      <c r="F18" s="98"/>
      <c r="G18" s="100"/>
      <c r="H18" s="100"/>
      <c r="I18" s="96"/>
      <c r="J18" s="96"/>
      <c r="K18" s="116"/>
      <c r="L18" s="120"/>
      <c r="M18" s="117"/>
      <c r="N18" s="118"/>
      <c r="O18" s="119"/>
      <c r="P18" s="119"/>
      <c r="Q18" s="97"/>
      <c r="R18" s="97"/>
      <c r="S18" s="130"/>
      <c r="T18" s="97"/>
      <c r="U18" s="130"/>
      <c r="V18" s="117"/>
      <c r="W18" s="131"/>
    </row>
    <row r="19" s="78" customFormat="1" ht="24" customHeight="1" spans="1:23">
      <c r="A19" s="95">
        <v>15</v>
      </c>
      <c r="B19" s="96"/>
      <c r="C19" s="96"/>
      <c r="D19" s="97"/>
      <c r="E19" s="98"/>
      <c r="F19" s="98"/>
      <c r="G19" s="100"/>
      <c r="H19" s="100"/>
      <c r="I19" s="96"/>
      <c r="J19" s="96"/>
      <c r="K19" s="116"/>
      <c r="L19" s="120"/>
      <c r="M19" s="117"/>
      <c r="N19" s="118"/>
      <c r="O19" s="119"/>
      <c r="P19" s="119"/>
      <c r="Q19" s="97"/>
      <c r="R19" s="97"/>
      <c r="S19" s="130"/>
      <c r="T19" s="97"/>
      <c r="U19" s="130"/>
      <c r="V19" s="117"/>
      <c r="W19" s="131"/>
    </row>
    <row r="20" s="78" customFormat="1" ht="24" customHeight="1" spans="1:23">
      <c r="A20" s="95">
        <v>16</v>
      </c>
      <c r="B20" s="96"/>
      <c r="C20" s="96"/>
      <c r="D20" s="97"/>
      <c r="E20" s="98"/>
      <c r="F20" s="98"/>
      <c r="G20" s="100"/>
      <c r="H20" s="100"/>
      <c r="I20" s="96"/>
      <c r="J20" s="96"/>
      <c r="K20" s="116"/>
      <c r="L20" s="120"/>
      <c r="M20" s="117"/>
      <c r="N20" s="118"/>
      <c r="O20" s="119"/>
      <c r="P20" s="119"/>
      <c r="Q20" s="97"/>
      <c r="R20" s="97"/>
      <c r="S20" s="130"/>
      <c r="T20" s="97"/>
      <c r="U20" s="130"/>
      <c r="V20" s="117"/>
      <c r="W20" s="131"/>
    </row>
    <row r="21" s="77" customFormat="1" ht="27" customHeight="1" spans="1:23">
      <c r="A21" s="101" t="s">
        <v>37</v>
      </c>
      <c r="B21" s="102"/>
      <c r="C21" s="102"/>
      <c r="D21" s="103"/>
      <c r="E21" s="102"/>
      <c r="F21" s="102"/>
      <c r="G21" s="104"/>
      <c r="H21" s="105">
        <f>SUM(H5:H20)</f>
        <v>90</v>
      </c>
      <c r="I21" s="103">
        <f>SUM(I5:I20)</f>
        <v>36</v>
      </c>
      <c r="J21" s="103">
        <f>SUM(J5:J20)</f>
        <v>1</v>
      </c>
      <c r="K21" s="105">
        <f>SUM(K5:K20)</f>
        <v>18</v>
      </c>
      <c r="L21" s="103"/>
      <c r="M21" s="121">
        <f>SUM(M5:M20)</f>
        <v>16744.3636363636</v>
      </c>
      <c r="N21" s="122">
        <f>SUM(N5:N20)</f>
        <v>20</v>
      </c>
      <c r="O21" s="103">
        <f>SUM(O5:O20)</f>
        <v>-20</v>
      </c>
      <c r="P21" s="103">
        <f>SUM(P5:P20)</f>
        <v>-10</v>
      </c>
      <c r="Q21" s="132">
        <f t="shared" ref="Q21:V21" si="0">SUM(Q5:Q20)</f>
        <v>-660</v>
      </c>
      <c r="R21" s="132">
        <f t="shared" si="0"/>
        <v>-600</v>
      </c>
      <c r="S21" s="133">
        <f t="shared" si="0"/>
        <v>-502.33</v>
      </c>
      <c r="T21" s="132">
        <f t="shared" si="0"/>
        <v>0</v>
      </c>
      <c r="U21" s="133">
        <f t="shared" si="0"/>
        <v>-1772.33</v>
      </c>
      <c r="V21" s="121">
        <f t="shared" si="0"/>
        <v>14972.0336363636</v>
      </c>
      <c r="W21" s="134"/>
    </row>
  </sheetData>
  <mergeCells count="15">
    <mergeCell ref="A1:W1"/>
    <mergeCell ref="E3:H3"/>
    <mergeCell ref="I3:K3"/>
    <mergeCell ref="N3:P3"/>
    <mergeCell ref="Q3:T3"/>
    <mergeCell ref="A21:F21"/>
    <mergeCell ref="A3:A4"/>
    <mergeCell ref="B3:B4"/>
    <mergeCell ref="C3:C4"/>
    <mergeCell ref="D3:D4"/>
    <mergeCell ref="L3:L4"/>
    <mergeCell ref="M3:M4"/>
    <mergeCell ref="U3:U4"/>
    <mergeCell ref="V3:V4"/>
    <mergeCell ref="W3:W4"/>
  </mergeCells>
  <conditionalFormatting sqref="B3">
    <cfRule type="duplicateValues" dxfId="0" priority="1"/>
  </conditionalFormatting>
  <conditionalFormatting sqref="A5:A20">
    <cfRule type="expression" dxfId="1" priority="2" stopIfTrue="1">
      <formula>AND(SUMPRODUCT(1*((#REF!&amp;"x")=(A5&amp;"x")))&gt;1,NOT(ISBLANK(A5)))</formula>
    </cfRule>
  </conditionalFormatting>
  <conditionalFormatting sqref="B5:B20 B2 A21">
    <cfRule type="duplicateValues" dxfId="0" priority="3"/>
  </conditionalFormatting>
  <pageMargins left="0.314583333333333" right="0" top="0.314583333333333" bottom="0" header="0.5" footer="0.5"/>
  <pageSetup paperSize="9" scale="98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R18"/>
  <sheetViews>
    <sheetView workbookViewId="0">
      <selection activeCell="Z4" sqref="Z4"/>
    </sheetView>
  </sheetViews>
  <sheetFormatPr defaultColWidth="9" defaultRowHeight="17.25" customHeight="1"/>
  <cols>
    <col min="1" max="1" width="3" style="43" customWidth="1"/>
    <col min="2" max="3" width="6" style="43" customWidth="1"/>
    <col min="4" max="4" width="6.75925925925926" style="43" customWidth="1"/>
    <col min="5" max="19" width="3.62962962962963" style="45" customWidth="1"/>
    <col min="20" max="20" width="3.62962962962963" style="46" customWidth="1"/>
    <col min="21" max="35" width="3.62962962962963" style="45" customWidth="1"/>
    <col min="36" max="38" width="5.25" style="45" customWidth="1"/>
    <col min="39" max="39" width="6.5" style="45" customWidth="1"/>
    <col min="40" max="228" width="9" style="43"/>
    <col min="229" max="16384" width="9" style="44"/>
  </cols>
  <sheetData>
    <row r="1" s="42" customFormat="1" ht="55" customHeight="1" spans="1:39">
      <c r="A1" s="47" t="s">
        <v>38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</row>
    <row r="2" s="43" customFormat="1" ht="7" customHeight="1" spans="1:252">
      <c r="A2" s="48"/>
      <c r="B2" s="49"/>
      <c r="C2" s="49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</row>
    <row r="3" s="42" customFormat="1" ht="27" customHeight="1" spans="1:39">
      <c r="A3" s="50" t="s">
        <v>9</v>
      </c>
      <c r="B3" s="51" t="s">
        <v>10</v>
      </c>
      <c r="C3" s="52" t="s">
        <v>11</v>
      </c>
      <c r="D3" s="51" t="s">
        <v>39</v>
      </c>
      <c r="E3" s="53" t="s">
        <v>40</v>
      </c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70" t="s">
        <v>13</v>
      </c>
      <c r="AK3" s="70" t="s">
        <v>41</v>
      </c>
      <c r="AL3" s="70" t="s">
        <v>14</v>
      </c>
      <c r="AM3" s="71" t="s">
        <v>42</v>
      </c>
    </row>
    <row r="4" s="42" customFormat="1" ht="30" customHeight="1" spans="1:39">
      <c r="A4" s="54"/>
      <c r="B4" s="55"/>
      <c r="C4" s="56"/>
      <c r="D4" s="55"/>
      <c r="E4" s="57">
        <v>1</v>
      </c>
      <c r="F4" s="57">
        <v>2</v>
      </c>
      <c r="G4" s="57">
        <v>3</v>
      </c>
      <c r="H4" s="57">
        <v>4</v>
      </c>
      <c r="I4" s="57">
        <v>5</v>
      </c>
      <c r="J4" s="57">
        <v>6</v>
      </c>
      <c r="K4" s="57">
        <v>7</v>
      </c>
      <c r="L4" s="57">
        <v>8</v>
      </c>
      <c r="M4" s="57">
        <v>9</v>
      </c>
      <c r="N4" s="57">
        <v>10</v>
      </c>
      <c r="O4" s="57">
        <v>11</v>
      </c>
      <c r="P4" s="57">
        <v>12</v>
      </c>
      <c r="Q4" s="57">
        <v>13</v>
      </c>
      <c r="R4" s="57">
        <v>14</v>
      </c>
      <c r="S4" s="57">
        <v>15</v>
      </c>
      <c r="T4" s="57">
        <v>16</v>
      </c>
      <c r="U4" s="57">
        <v>17</v>
      </c>
      <c r="V4" s="57">
        <v>18</v>
      </c>
      <c r="W4" s="57">
        <v>19</v>
      </c>
      <c r="X4" s="57">
        <v>20</v>
      </c>
      <c r="Y4" s="57">
        <v>21</v>
      </c>
      <c r="Z4" s="57">
        <v>22</v>
      </c>
      <c r="AA4" s="57">
        <v>23</v>
      </c>
      <c r="AB4" s="57">
        <v>24</v>
      </c>
      <c r="AC4" s="57">
        <v>25</v>
      </c>
      <c r="AD4" s="57">
        <v>26</v>
      </c>
      <c r="AE4" s="57">
        <v>27</v>
      </c>
      <c r="AF4" s="57">
        <v>28</v>
      </c>
      <c r="AG4" s="57">
        <v>29</v>
      </c>
      <c r="AH4" s="57">
        <v>30</v>
      </c>
      <c r="AI4" s="57">
        <v>31</v>
      </c>
      <c r="AJ4" s="72"/>
      <c r="AK4" s="72"/>
      <c r="AL4" s="72"/>
      <c r="AM4" s="73"/>
    </row>
    <row r="5" s="44" customFormat="1" ht="30" customHeight="1" spans="1:228">
      <c r="A5" s="58">
        <v>1</v>
      </c>
      <c r="B5" s="59" t="s">
        <v>43</v>
      </c>
      <c r="C5" s="60" t="s">
        <v>44</v>
      </c>
      <c r="D5" s="61" t="s">
        <v>45</v>
      </c>
      <c r="E5" s="62" t="s">
        <v>46</v>
      </c>
      <c r="F5" s="62" t="s">
        <v>46</v>
      </c>
      <c r="G5" s="62" t="s">
        <v>46</v>
      </c>
      <c r="H5" s="62" t="s">
        <v>46</v>
      </c>
      <c r="I5" s="62" t="s">
        <v>46</v>
      </c>
      <c r="J5" s="62" t="s">
        <v>47</v>
      </c>
      <c r="K5" s="62" t="s">
        <v>46</v>
      </c>
      <c r="L5" s="62" t="s">
        <v>46</v>
      </c>
      <c r="M5" s="62"/>
      <c r="N5" s="62"/>
      <c r="O5" s="62" t="s">
        <v>46</v>
      </c>
      <c r="P5" s="62" t="s">
        <v>46</v>
      </c>
      <c r="Q5" s="62" t="s">
        <v>46</v>
      </c>
      <c r="R5" s="62" t="s">
        <v>46</v>
      </c>
      <c r="S5" s="62" t="s">
        <v>46</v>
      </c>
      <c r="T5" s="62"/>
      <c r="U5" s="62"/>
      <c r="V5" s="62" t="s">
        <v>46</v>
      </c>
      <c r="W5" s="62" t="s">
        <v>46</v>
      </c>
      <c r="X5" s="62" t="s">
        <v>46</v>
      </c>
      <c r="Y5" s="62" t="s">
        <v>46</v>
      </c>
      <c r="Z5" s="62" t="s">
        <v>46</v>
      </c>
      <c r="AA5" s="62"/>
      <c r="AB5" s="62"/>
      <c r="AC5" s="62" t="s">
        <v>46</v>
      </c>
      <c r="AD5" s="62" t="s">
        <v>46</v>
      </c>
      <c r="AE5" s="62" t="s">
        <v>46</v>
      </c>
      <c r="AF5" s="62" t="s">
        <v>46</v>
      </c>
      <c r="AG5" s="62" t="s">
        <v>46</v>
      </c>
      <c r="AH5" s="62"/>
      <c r="AI5" s="62"/>
      <c r="AJ5" s="64">
        <f t="shared" ref="AJ5:AJ9" si="0">COUNTIF(E5:AI5,"√")</f>
        <v>22</v>
      </c>
      <c r="AK5" s="64">
        <f t="shared" ref="AK5:AK9" si="1">COUNTIF(E5:AI5,"×")</f>
        <v>1</v>
      </c>
      <c r="AL5" s="64">
        <f t="shared" ref="AL5:AL9" si="2">SUM(E6:AI6)</f>
        <v>15</v>
      </c>
      <c r="AM5" s="74">
        <v>-5</v>
      </c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</row>
    <row r="6" s="44" customFormat="1" ht="30" customHeight="1" spans="1:228">
      <c r="A6" s="58"/>
      <c r="B6" s="59"/>
      <c r="C6" s="63"/>
      <c r="D6" s="61" t="s">
        <v>14</v>
      </c>
      <c r="E6" s="64"/>
      <c r="F6" s="64"/>
      <c r="G6" s="64"/>
      <c r="H6" s="64"/>
      <c r="I6" s="64"/>
      <c r="J6" s="64"/>
      <c r="K6" s="64"/>
      <c r="L6" s="64"/>
      <c r="M6" s="64"/>
      <c r="N6" s="64"/>
      <c r="O6" s="64">
        <v>2</v>
      </c>
      <c r="P6" s="64">
        <v>2</v>
      </c>
      <c r="Q6" s="64">
        <v>2</v>
      </c>
      <c r="R6" s="64">
        <v>2</v>
      </c>
      <c r="S6" s="64">
        <v>2</v>
      </c>
      <c r="T6" s="64"/>
      <c r="U6" s="64"/>
      <c r="V6" s="64"/>
      <c r="W6" s="64">
        <v>1</v>
      </c>
      <c r="X6" s="64"/>
      <c r="Y6" s="64">
        <v>1</v>
      </c>
      <c r="Z6" s="64"/>
      <c r="AA6" s="64"/>
      <c r="AB6" s="64"/>
      <c r="AC6" s="64"/>
      <c r="AD6" s="64">
        <v>3</v>
      </c>
      <c r="AE6" s="64"/>
      <c r="AF6" s="64"/>
      <c r="AG6" s="64"/>
      <c r="AH6" s="64"/>
      <c r="AI6" s="64"/>
      <c r="AJ6" s="64"/>
      <c r="AK6" s="64"/>
      <c r="AL6" s="64"/>
      <c r="AM6" s="74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</row>
    <row r="7" s="44" customFormat="1" ht="30" customHeight="1" spans="1:228">
      <c r="A7" s="58">
        <v>2</v>
      </c>
      <c r="B7" s="59" t="s">
        <v>48</v>
      </c>
      <c r="C7" s="60" t="s">
        <v>44</v>
      </c>
      <c r="D7" s="61" t="s">
        <v>45</v>
      </c>
      <c r="E7" s="62" t="s">
        <v>46</v>
      </c>
      <c r="F7" s="62" t="s">
        <v>46</v>
      </c>
      <c r="G7" s="62" t="s">
        <v>46</v>
      </c>
      <c r="H7" s="62"/>
      <c r="I7" s="62" t="s">
        <v>46</v>
      </c>
      <c r="J7" s="62"/>
      <c r="K7" s="62" t="s">
        <v>46</v>
      </c>
      <c r="L7" s="62" t="s">
        <v>46</v>
      </c>
      <c r="M7" s="62"/>
      <c r="N7" s="62"/>
      <c r="O7" s="62" t="s">
        <v>46</v>
      </c>
      <c r="P7" s="62" t="s">
        <v>46</v>
      </c>
      <c r="Q7" s="62" t="s">
        <v>46</v>
      </c>
      <c r="R7" s="62" t="s">
        <v>46</v>
      </c>
      <c r="S7" s="62" t="s">
        <v>46</v>
      </c>
      <c r="T7" s="62"/>
      <c r="U7" s="62"/>
      <c r="V7" s="62" t="s">
        <v>46</v>
      </c>
      <c r="W7" s="62" t="s">
        <v>46</v>
      </c>
      <c r="X7" s="62" t="s">
        <v>46</v>
      </c>
      <c r="Y7" s="62" t="s">
        <v>46</v>
      </c>
      <c r="Z7" s="62" t="s">
        <v>46</v>
      </c>
      <c r="AA7" s="62"/>
      <c r="AB7" s="62"/>
      <c r="AC7" s="62" t="s">
        <v>46</v>
      </c>
      <c r="AD7" s="62" t="s">
        <v>46</v>
      </c>
      <c r="AE7" s="62" t="s">
        <v>46</v>
      </c>
      <c r="AF7" s="62" t="s">
        <v>46</v>
      </c>
      <c r="AG7" s="62" t="s">
        <v>46</v>
      </c>
      <c r="AH7" s="62"/>
      <c r="AI7" s="62"/>
      <c r="AJ7" s="64">
        <f t="shared" si="0"/>
        <v>21</v>
      </c>
      <c r="AK7" s="64">
        <f t="shared" si="1"/>
        <v>0</v>
      </c>
      <c r="AL7" s="64">
        <f t="shared" si="2"/>
        <v>5</v>
      </c>
      <c r="AM7" s="74">
        <v>-10</v>
      </c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</row>
    <row r="8" s="44" customFormat="1" ht="30" customHeight="1" spans="1:228">
      <c r="A8" s="58"/>
      <c r="B8" s="59"/>
      <c r="C8" s="63"/>
      <c r="D8" s="61" t="s">
        <v>14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>
        <v>3</v>
      </c>
      <c r="Z8" s="64"/>
      <c r="AA8" s="64"/>
      <c r="AB8" s="64"/>
      <c r="AC8" s="64"/>
      <c r="AD8" s="64">
        <v>2</v>
      </c>
      <c r="AE8" s="64"/>
      <c r="AF8" s="64"/>
      <c r="AG8" s="64"/>
      <c r="AH8" s="64"/>
      <c r="AI8" s="64"/>
      <c r="AJ8" s="64"/>
      <c r="AK8" s="64"/>
      <c r="AL8" s="64"/>
      <c r="AM8" s="74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</row>
    <row r="9" s="44" customFormat="1" ht="30" customHeight="1" spans="1:228">
      <c r="A9" s="58">
        <v>3</v>
      </c>
      <c r="B9" s="59"/>
      <c r="C9" s="60"/>
      <c r="D9" s="61" t="s">
        <v>45</v>
      </c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4">
        <f t="shared" si="0"/>
        <v>0</v>
      </c>
      <c r="AK9" s="64">
        <f t="shared" si="1"/>
        <v>0</v>
      </c>
      <c r="AL9" s="64">
        <f t="shared" si="2"/>
        <v>0</v>
      </c>
      <c r="AM9" s="74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</row>
    <row r="10" s="44" customFormat="1" ht="30" customHeight="1" spans="1:228">
      <c r="A10" s="58"/>
      <c r="B10" s="59"/>
      <c r="C10" s="63"/>
      <c r="D10" s="61" t="s">
        <v>14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74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</row>
    <row r="11" s="44" customFormat="1" ht="30" customHeight="1" spans="1:228">
      <c r="A11" s="58">
        <v>4</v>
      </c>
      <c r="B11" s="59"/>
      <c r="C11" s="60"/>
      <c r="D11" s="61" t="s">
        <v>45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4">
        <f>COUNTIF(E11:AI11,"√")</f>
        <v>0</v>
      </c>
      <c r="AK11" s="64">
        <f>COUNTIF(E11:AI11,"×")</f>
        <v>0</v>
      </c>
      <c r="AL11" s="64">
        <f>SUM(E12:AI12)</f>
        <v>0</v>
      </c>
      <c r="AM11" s="74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</row>
    <row r="12" s="44" customFormat="1" ht="30" customHeight="1" spans="1:228">
      <c r="A12" s="58"/>
      <c r="B12" s="59"/>
      <c r="C12" s="63"/>
      <c r="D12" s="61" t="s">
        <v>14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74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</row>
    <row r="13" s="44" customFormat="1" ht="30" customHeight="1" spans="1:228">
      <c r="A13" s="58">
        <v>5</v>
      </c>
      <c r="B13" s="59"/>
      <c r="C13" s="60"/>
      <c r="D13" s="61" t="s">
        <v>45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4">
        <f>COUNTIF(E13:AI13,"√")</f>
        <v>0</v>
      </c>
      <c r="AK13" s="64">
        <f>COUNTIF(E13:AI13,"×")</f>
        <v>0</v>
      </c>
      <c r="AL13" s="64">
        <f>SUM(E14:AI14)</f>
        <v>0</v>
      </c>
      <c r="AM13" s="74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</row>
    <row r="14" s="44" customFormat="1" ht="30" customHeight="1" spans="1:228">
      <c r="A14" s="58"/>
      <c r="B14" s="59"/>
      <c r="C14" s="63"/>
      <c r="D14" s="61" t="s">
        <v>14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74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L14" s="43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3"/>
      <c r="GF14" s="43"/>
      <c r="GG14" s="43"/>
      <c r="GH14" s="43"/>
      <c r="GI14" s="43"/>
      <c r="GJ14" s="43"/>
      <c r="GK14" s="43"/>
      <c r="GL14" s="43"/>
      <c r="GM14" s="43"/>
      <c r="GN14" s="43"/>
      <c r="GO14" s="43"/>
      <c r="GP14" s="43"/>
      <c r="GQ14" s="43"/>
      <c r="GR14" s="43"/>
      <c r="GS14" s="43"/>
      <c r="GT14" s="43"/>
      <c r="GU14" s="43"/>
      <c r="GV14" s="43"/>
      <c r="GW14" s="43"/>
      <c r="GX14" s="43"/>
      <c r="GY14" s="43"/>
      <c r="GZ14" s="43"/>
      <c r="HA14" s="43"/>
      <c r="HB14" s="43"/>
      <c r="HC14" s="43"/>
      <c r="HD14" s="43"/>
      <c r="HE14" s="43"/>
      <c r="HF14" s="43"/>
      <c r="HG14" s="43"/>
      <c r="HH14" s="43"/>
      <c r="HI14" s="43"/>
      <c r="HJ14" s="43"/>
      <c r="HK14" s="43"/>
      <c r="HL14" s="43"/>
      <c r="HM14" s="43"/>
      <c r="HN14" s="43"/>
      <c r="HO14" s="43"/>
      <c r="HP14" s="43"/>
      <c r="HQ14" s="43"/>
      <c r="HR14" s="43"/>
      <c r="HS14" s="43"/>
      <c r="HT14" s="43"/>
    </row>
    <row r="15" s="44" customFormat="1" ht="30" customHeight="1" spans="1:228">
      <c r="A15" s="58">
        <v>6</v>
      </c>
      <c r="B15" s="59"/>
      <c r="C15" s="60"/>
      <c r="D15" s="61" t="s">
        <v>45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>
        <f>SUM(E16:AI16)</f>
        <v>0</v>
      </c>
      <c r="AK15" s="64">
        <f>J15+K15+Q15+R15+X15+Y15+AE15+AF15</f>
        <v>0</v>
      </c>
      <c r="AL15" s="64"/>
      <c r="AM15" s="74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P15" s="43"/>
      <c r="GQ15" s="43"/>
      <c r="GR15" s="43"/>
      <c r="GS15" s="43"/>
      <c r="GT15" s="43"/>
      <c r="GU15" s="43"/>
      <c r="GV15" s="43"/>
      <c r="GW15" s="43"/>
      <c r="GX15" s="43"/>
      <c r="GY15" s="43"/>
      <c r="GZ15" s="43"/>
      <c r="HA15" s="43"/>
      <c r="HB15" s="43"/>
      <c r="HC15" s="43"/>
      <c r="HD15" s="43"/>
      <c r="HE15" s="43"/>
      <c r="HF15" s="43"/>
      <c r="HG15" s="43"/>
      <c r="HH15" s="43"/>
      <c r="HI15" s="43"/>
      <c r="HJ15" s="43"/>
      <c r="HK15" s="43"/>
      <c r="HL15" s="43"/>
      <c r="HM15" s="43"/>
      <c r="HN15" s="43"/>
      <c r="HO15" s="43"/>
      <c r="HP15" s="43"/>
      <c r="HQ15" s="43"/>
      <c r="HR15" s="43"/>
      <c r="HS15" s="43"/>
      <c r="HT15" s="43"/>
    </row>
    <row r="16" s="44" customFormat="1" ht="30" customHeight="1" spans="1:228">
      <c r="A16" s="58"/>
      <c r="B16" s="59"/>
      <c r="C16" s="63"/>
      <c r="D16" s="61" t="s">
        <v>14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74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</row>
    <row r="17" s="44" customFormat="1" ht="30" customHeight="1" spans="1:228">
      <c r="A17" s="58">
        <v>7</v>
      </c>
      <c r="B17" s="59"/>
      <c r="C17" s="60"/>
      <c r="D17" s="61" t="s">
        <v>45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>
        <f>SUM(E18:AI18)</f>
        <v>0</v>
      </c>
      <c r="AK17" s="64">
        <f>J17+K17+Q17+R17+X17+Y17+AE17+AF17</f>
        <v>0</v>
      </c>
      <c r="AL17" s="64"/>
      <c r="AM17" s="75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</row>
    <row r="18" s="44" customFormat="1" ht="30" customHeight="1" spans="1:228">
      <c r="A18" s="65"/>
      <c r="B18" s="66"/>
      <c r="C18" s="67"/>
      <c r="D18" s="68" t="s">
        <v>14</v>
      </c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76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</row>
  </sheetData>
  <mergeCells count="59">
    <mergeCell ref="A1:AM1"/>
    <mergeCell ref="E3:AI3"/>
    <mergeCell ref="A3:A4"/>
    <mergeCell ref="A5:A6"/>
    <mergeCell ref="A7:A8"/>
    <mergeCell ref="A9:A10"/>
    <mergeCell ref="A11:A12"/>
    <mergeCell ref="A13:A14"/>
    <mergeCell ref="A15:A16"/>
    <mergeCell ref="A17:A18"/>
    <mergeCell ref="B3:B4"/>
    <mergeCell ref="B5:B6"/>
    <mergeCell ref="B7:B8"/>
    <mergeCell ref="B9:B10"/>
    <mergeCell ref="B11:B12"/>
    <mergeCell ref="B13:B14"/>
    <mergeCell ref="B15:B16"/>
    <mergeCell ref="B17:B18"/>
    <mergeCell ref="C3:C4"/>
    <mergeCell ref="C5:C6"/>
    <mergeCell ref="C7:C8"/>
    <mergeCell ref="C9:C10"/>
    <mergeCell ref="C11:C12"/>
    <mergeCell ref="C13:C14"/>
    <mergeCell ref="C15:C16"/>
    <mergeCell ref="C17:C18"/>
    <mergeCell ref="D3:D4"/>
    <mergeCell ref="AJ3:AJ4"/>
    <mergeCell ref="AJ5:AJ6"/>
    <mergeCell ref="AJ7:AJ8"/>
    <mergeCell ref="AJ9:AJ10"/>
    <mergeCell ref="AJ11:AJ12"/>
    <mergeCell ref="AJ13:AJ14"/>
    <mergeCell ref="AJ15:AJ16"/>
    <mergeCell ref="AJ17:AJ18"/>
    <mergeCell ref="AK3:AK4"/>
    <mergeCell ref="AK5:AK6"/>
    <mergeCell ref="AK7:AK8"/>
    <mergeCell ref="AK9:AK10"/>
    <mergeCell ref="AK11:AK12"/>
    <mergeCell ref="AK13:AK14"/>
    <mergeCell ref="AK15:AK16"/>
    <mergeCell ref="AK17:AK18"/>
    <mergeCell ref="AL3:AL4"/>
    <mergeCell ref="AL5:AL6"/>
    <mergeCell ref="AL7:AL8"/>
    <mergeCell ref="AL9:AL10"/>
    <mergeCell ref="AL11:AL12"/>
    <mergeCell ref="AL13:AL14"/>
    <mergeCell ref="AL15:AL16"/>
    <mergeCell ref="AL17:AL18"/>
    <mergeCell ref="AM3:AM4"/>
    <mergeCell ref="AM5:AM6"/>
    <mergeCell ref="AM7:AM8"/>
    <mergeCell ref="AM9:AM10"/>
    <mergeCell ref="AM11:AM12"/>
    <mergeCell ref="AM13:AM14"/>
    <mergeCell ref="AM15:AM16"/>
    <mergeCell ref="AM17:AM18"/>
  </mergeCells>
  <pageMargins left="0.314583333333333" right="0" top="0.314583333333333" bottom="0" header="0.5" footer="0.5"/>
  <pageSetup paperSize="9" scale="93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7"/>
  <sheetViews>
    <sheetView workbookViewId="0">
      <selection activeCell="T14" sqref="T14"/>
    </sheetView>
  </sheetViews>
  <sheetFormatPr defaultColWidth="9" defaultRowHeight="16.2"/>
  <cols>
    <col min="1" max="1" width="3.12962962962963" style="6" customWidth="1"/>
    <col min="2" max="3" width="7.12962962962963" style="6" customWidth="1"/>
    <col min="4" max="7" width="6.12962962962963" style="6" customWidth="1"/>
    <col min="8" max="8" width="5.75" style="6" customWidth="1"/>
    <col min="9" max="9" width="5" style="6" customWidth="1"/>
    <col min="10" max="10" width="5.75" style="6" customWidth="1"/>
    <col min="11" max="11" width="6.12962962962963" style="6" customWidth="1"/>
    <col min="12" max="12" width="5.5" style="6" customWidth="1"/>
    <col min="13" max="13" width="6.12962962962963" style="6" customWidth="1"/>
    <col min="14" max="16" width="5.5" style="6" customWidth="1"/>
    <col min="17" max="17" width="6.5" style="8" customWidth="1"/>
    <col min="18" max="19" width="6.5" style="6" customWidth="1"/>
    <col min="20" max="20" width="6.5" style="9" customWidth="1"/>
    <col min="21" max="21" width="8" style="9" customWidth="1"/>
    <col min="22" max="22" width="7.87962962962963" style="8" customWidth="1"/>
    <col min="23" max="23" width="10.8796296296296" style="6" customWidth="1"/>
    <col min="24" max="16383" width="9" style="6"/>
  </cols>
  <sheetData>
    <row r="1" s="6" customFormat="1" ht="45" customHeight="1" spans="1:23">
      <c r="A1" s="10" t="s">
        <v>49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</row>
    <row r="2" s="6" customFormat="1" ht="5" customHeight="1" spans="1:2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</row>
    <row r="3" s="6" customFormat="1" ht="21" customHeight="1" spans="1:23">
      <c r="A3" s="12" t="s">
        <v>9</v>
      </c>
      <c r="B3" s="13" t="s">
        <v>10</v>
      </c>
      <c r="C3" s="13" t="s">
        <v>11</v>
      </c>
      <c r="D3" s="14" t="s">
        <v>12</v>
      </c>
      <c r="E3" s="13" t="s">
        <v>13</v>
      </c>
      <c r="F3" s="13"/>
      <c r="G3" s="13"/>
      <c r="H3" s="13"/>
      <c r="I3" s="27" t="s">
        <v>14</v>
      </c>
      <c r="J3" s="27"/>
      <c r="K3" s="27"/>
      <c r="L3" s="27" t="s">
        <v>15</v>
      </c>
      <c r="M3" s="13" t="s">
        <v>16</v>
      </c>
      <c r="N3" s="28" t="s">
        <v>17</v>
      </c>
      <c r="O3" s="28"/>
      <c r="P3" s="28"/>
      <c r="Q3" s="28" t="s">
        <v>18</v>
      </c>
      <c r="R3" s="28"/>
      <c r="S3" s="28"/>
      <c r="T3" s="28"/>
      <c r="U3" s="35" t="s">
        <v>50</v>
      </c>
      <c r="V3" s="35" t="s">
        <v>20</v>
      </c>
      <c r="W3" s="36" t="s">
        <v>21</v>
      </c>
    </row>
    <row r="4" s="6" customFormat="1" ht="32" customHeight="1" spans="1:23">
      <c r="A4" s="15"/>
      <c r="B4" s="16"/>
      <c r="C4" s="16"/>
      <c r="D4" s="17"/>
      <c r="E4" s="18" t="s">
        <v>22</v>
      </c>
      <c r="F4" s="18" t="s">
        <v>23</v>
      </c>
      <c r="G4" s="18" t="s">
        <v>24</v>
      </c>
      <c r="H4" s="18" t="s">
        <v>25</v>
      </c>
      <c r="I4" s="29" t="s">
        <v>26</v>
      </c>
      <c r="J4" s="30" t="s">
        <v>27</v>
      </c>
      <c r="K4" s="30" t="s">
        <v>28</v>
      </c>
      <c r="L4" s="31"/>
      <c r="M4" s="16"/>
      <c r="N4" s="32" t="s">
        <v>51</v>
      </c>
      <c r="O4" s="30" t="s">
        <v>30</v>
      </c>
      <c r="P4" s="33" t="s">
        <v>31</v>
      </c>
      <c r="Q4" s="33" t="s">
        <v>52</v>
      </c>
      <c r="R4" s="33" t="s">
        <v>33</v>
      </c>
      <c r="S4" s="30" t="s">
        <v>53</v>
      </c>
      <c r="T4" s="33" t="s">
        <v>35</v>
      </c>
      <c r="U4" s="37"/>
      <c r="V4" s="37"/>
      <c r="W4" s="38"/>
    </row>
    <row r="5" s="6" customFormat="1" ht="21" customHeight="1" spans="1:23">
      <c r="A5" s="19">
        <v>1</v>
      </c>
      <c r="B5" s="20" t="str">
        <f>VLOOKUP(A5,工资表!A:W,2,0)</f>
        <v>小罗</v>
      </c>
      <c r="C5" s="20" t="str">
        <f>VLOOKUP(B5,工资表!B5:X21,2,0)</f>
        <v>工程师</v>
      </c>
      <c r="D5" s="20">
        <f>VLOOKUP(C5,工资表!C5:Y21,2,0)</f>
        <v>8000</v>
      </c>
      <c r="E5" s="20">
        <f>VLOOKUP(D5,工资表!D5:Z21,2,0)</f>
        <v>22</v>
      </c>
      <c r="F5" s="20">
        <f>VLOOKUP(E5,工资表!E5:AA21,2,0)</f>
        <v>22</v>
      </c>
      <c r="G5" s="20">
        <f>VLOOKUP(F5,工资表!F5:AB21,2,0)</f>
        <v>8000</v>
      </c>
      <c r="H5" s="20">
        <f>VLOOKUP(G5,工资表!G5:AC21,2,0)</f>
        <v>90</v>
      </c>
      <c r="I5" s="20">
        <f>VLOOKUP(H5,工资表!H5:AD21,2,0)</f>
        <v>18</v>
      </c>
      <c r="J5" s="20">
        <f>VLOOKUP(I5,工资表!I5:W21,2,0)</f>
        <v>1</v>
      </c>
      <c r="K5" s="20">
        <f>VLOOKUP(J5,工资表!J5:X21,2,0)</f>
        <v>18</v>
      </c>
      <c r="L5" s="20">
        <f>VLOOKUP(K5,工资表!K5:Y21,2,0)</f>
        <v>500</v>
      </c>
      <c r="M5" s="20">
        <f>VLOOKUP(L5,工资表!L5:Z21,2,0)</f>
        <v>8608</v>
      </c>
      <c r="N5" s="20">
        <f>VLOOKUP(M5,工资表!M5:AA21,2,0)</f>
        <v>15</v>
      </c>
      <c r="O5" s="20">
        <f>VLOOKUP(N5,工资表!N5:AB21,2,0)</f>
        <v>0</v>
      </c>
      <c r="P5" s="20">
        <f>VLOOKUP(O5,工资表!O5:AC21,2,0)</f>
        <v>-10</v>
      </c>
      <c r="Q5" s="20">
        <f>VLOOKUP(P5,工资表!P5:AD21,2,0)</f>
        <v>-330</v>
      </c>
      <c r="R5" s="20">
        <f>VLOOKUP(Q5,工资表!Q5:AE21,2,0)</f>
        <v>0</v>
      </c>
      <c r="S5" s="20">
        <f>VLOOKUP(R5,工资表!R5:AF21,2,0)</f>
        <v>-258.24</v>
      </c>
      <c r="T5" s="20">
        <f>VLOOKUP(S5,工资表!S5:AG21,2,0)</f>
        <v>0</v>
      </c>
      <c r="U5" s="20">
        <f>VLOOKUP(T5,工资表!T5:AH21,2,0)</f>
        <v>-583.24</v>
      </c>
      <c r="V5" s="23">
        <f>VLOOKUP(U5,工资表!U5:AI21,2,0)</f>
        <v>8024.76</v>
      </c>
      <c r="W5" s="39"/>
    </row>
    <row r="6" s="7" customFormat="1" ht="6" customHeight="1" spans="1:23">
      <c r="A6" s="21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40"/>
      <c r="U6" s="22"/>
      <c r="V6" s="22"/>
      <c r="W6" s="41"/>
    </row>
    <row r="7" s="6" customFormat="1" ht="15" customHeight="1" spans="1:23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</row>
    <row r="8" s="6" customFormat="1" ht="21" customHeight="1" spans="1:23">
      <c r="A8" s="12" t="s">
        <v>9</v>
      </c>
      <c r="B8" s="13" t="s">
        <v>10</v>
      </c>
      <c r="C8" s="13" t="s">
        <v>11</v>
      </c>
      <c r="D8" s="14" t="s">
        <v>12</v>
      </c>
      <c r="E8" s="13" t="s">
        <v>13</v>
      </c>
      <c r="F8" s="13"/>
      <c r="G8" s="13"/>
      <c r="H8" s="13"/>
      <c r="I8" s="27" t="s">
        <v>14</v>
      </c>
      <c r="J8" s="27"/>
      <c r="K8" s="27"/>
      <c r="L8" s="27" t="s">
        <v>15</v>
      </c>
      <c r="M8" s="13" t="s">
        <v>16</v>
      </c>
      <c r="N8" s="28" t="s">
        <v>17</v>
      </c>
      <c r="O8" s="28"/>
      <c r="P8" s="28"/>
      <c r="Q8" s="28" t="s">
        <v>18</v>
      </c>
      <c r="R8" s="28"/>
      <c r="S8" s="28"/>
      <c r="T8" s="28"/>
      <c r="U8" s="35" t="s">
        <v>50</v>
      </c>
      <c r="V8" s="35" t="s">
        <v>20</v>
      </c>
      <c r="W8" s="36" t="s">
        <v>21</v>
      </c>
    </row>
    <row r="9" s="6" customFormat="1" ht="32" customHeight="1" spans="1:23">
      <c r="A9" s="15"/>
      <c r="B9" s="16"/>
      <c r="C9" s="16"/>
      <c r="D9" s="17"/>
      <c r="E9" s="18" t="s">
        <v>22</v>
      </c>
      <c r="F9" s="18" t="s">
        <v>23</v>
      </c>
      <c r="G9" s="18" t="s">
        <v>24</v>
      </c>
      <c r="H9" s="18" t="s">
        <v>25</v>
      </c>
      <c r="I9" s="29" t="s">
        <v>26</v>
      </c>
      <c r="J9" s="30" t="s">
        <v>27</v>
      </c>
      <c r="K9" s="30" t="s">
        <v>28</v>
      </c>
      <c r="L9" s="31"/>
      <c r="M9" s="16"/>
      <c r="N9" s="32" t="s">
        <v>29</v>
      </c>
      <c r="O9" s="30" t="s">
        <v>30</v>
      </c>
      <c r="P9" s="33" t="s">
        <v>31</v>
      </c>
      <c r="Q9" s="33" t="s">
        <v>54</v>
      </c>
      <c r="R9" s="33" t="s">
        <v>33</v>
      </c>
      <c r="S9" s="30" t="s">
        <v>55</v>
      </c>
      <c r="T9" s="33" t="s">
        <v>35</v>
      </c>
      <c r="U9" s="37"/>
      <c r="V9" s="37"/>
      <c r="W9" s="38"/>
    </row>
    <row r="10" s="6" customFormat="1" ht="21" customHeight="1" spans="1:23">
      <c r="A10" s="19">
        <v>2</v>
      </c>
      <c r="B10" s="20" t="str">
        <f>VLOOKUP(A10,工资表!A5:W21,2,0)</f>
        <v>小熊</v>
      </c>
      <c r="C10" s="20" t="str">
        <f>VLOOKUP(B10,工资表!B6:X21,2,0)</f>
        <v>工程师</v>
      </c>
      <c r="D10" s="20">
        <f>VLOOKUP(C10,工资表!C6:Y21,2,0)</f>
        <v>8000</v>
      </c>
      <c r="E10" s="20">
        <f>VLOOKUP(D10,工资表!D6:Z21,2,0)</f>
        <v>22</v>
      </c>
      <c r="F10" s="20">
        <f>VLOOKUP(E10,工资表!E6:AA21,2,0)</f>
        <v>21</v>
      </c>
      <c r="G10" s="23">
        <f>VLOOKUP(F10,工资表!F6:AB21,2,0)</f>
        <v>7636.36363636364</v>
      </c>
      <c r="H10" s="20">
        <f>VLOOKUP(G10,工资表!G6:AC21,2,0)</f>
        <v>0</v>
      </c>
      <c r="I10" s="20">
        <f>VLOOKUP(H10,工资表!H6:AD21,2,0)</f>
        <v>18</v>
      </c>
      <c r="J10" s="20">
        <f>VLOOKUP(I10,工资表!I6:AE21,2,0)</f>
        <v>0</v>
      </c>
      <c r="K10" s="20">
        <f>VLOOKUP(J10,工资表!J6:AF21,2,0)</f>
        <v>0</v>
      </c>
      <c r="L10" s="20">
        <f>VLOOKUP(K10,工资表!K6:AG21,2,0)</f>
        <v>500</v>
      </c>
      <c r="M10" s="23">
        <f>VLOOKUP(L10,工资表!L6:AH21,2,0)</f>
        <v>8136.36363636364</v>
      </c>
      <c r="N10" s="20">
        <f>VLOOKUP(M10,工资表!M6:AI21,2,0)</f>
        <v>5</v>
      </c>
      <c r="O10" s="20">
        <f>VLOOKUP(N10,工资表!N6:AJ21,2,0)</f>
        <v>-20</v>
      </c>
      <c r="P10" s="20">
        <f>VLOOKUP(O10,工资表!O6:AK21,2,0)</f>
        <v>0</v>
      </c>
      <c r="Q10" s="20">
        <f>VLOOKUP(P10,工资表!P6:AL21,2,0)</f>
        <v>-330</v>
      </c>
      <c r="R10" s="20">
        <f>VLOOKUP(Q10,工资表!Q6:AM21,2,0)</f>
        <v>-600</v>
      </c>
      <c r="S10" s="20">
        <f>VLOOKUP(R10,工资表!R6:AN21,2,0)</f>
        <v>-244.09</v>
      </c>
      <c r="T10" s="20">
        <f>VLOOKUP(S10,工资表!S6:AO21,2,0)</f>
        <v>0</v>
      </c>
      <c r="U10" s="20">
        <f>VLOOKUP(T10,工资表!T6:AP21,2,0)</f>
        <v>-1189.09</v>
      </c>
      <c r="V10" s="23">
        <f>VLOOKUP(U10,工资表!U6:AQ21,2,0)</f>
        <v>6947.27363636364</v>
      </c>
      <c r="W10" s="39"/>
    </row>
    <row r="11" s="7" customFormat="1" ht="6" customHeight="1" spans="1:23">
      <c r="A11" s="21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40"/>
      <c r="U11" s="22"/>
      <c r="V11" s="22"/>
      <c r="W11" s="41"/>
    </row>
    <row r="12" s="6" customFormat="1" ht="15" customHeight="1" spans="1:2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="6" customFormat="1" ht="21" customHeight="1" spans="1:23">
      <c r="A13" s="12" t="s">
        <v>9</v>
      </c>
      <c r="B13" s="13" t="s">
        <v>10</v>
      </c>
      <c r="C13" s="13" t="s">
        <v>11</v>
      </c>
      <c r="D13" s="14" t="s">
        <v>12</v>
      </c>
      <c r="E13" s="13" t="s">
        <v>13</v>
      </c>
      <c r="F13" s="13"/>
      <c r="G13" s="13"/>
      <c r="H13" s="13"/>
      <c r="I13" s="27" t="s">
        <v>14</v>
      </c>
      <c r="J13" s="27"/>
      <c r="K13" s="27"/>
      <c r="L13" s="27" t="s">
        <v>15</v>
      </c>
      <c r="M13" s="13" t="s">
        <v>16</v>
      </c>
      <c r="N13" s="28" t="s">
        <v>17</v>
      </c>
      <c r="O13" s="28"/>
      <c r="P13" s="28"/>
      <c r="Q13" s="28" t="s">
        <v>18</v>
      </c>
      <c r="R13" s="28"/>
      <c r="S13" s="28"/>
      <c r="T13" s="28"/>
      <c r="U13" s="35" t="s">
        <v>50</v>
      </c>
      <c r="V13" s="35" t="s">
        <v>20</v>
      </c>
      <c r="W13" s="36" t="s">
        <v>21</v>
      </c>
    </row>
    <row r="14" s="6" customFormat="1" ht="32" customHeight="1" spans="1:23">
      <c r="A14" s="15"/>
      <c r="B14" s="16"/>
      <c r="C14" s="16"/>
      <c r="D14" s="17"/>
      <c r="E14" s="18" t="s">
        <v>22</v>
      </c>
      <c r="F14" s="18" t="s">
        <v>23</v>
      </c>
      <c r="G14" s="18" t="s">
        <v>24</v>
      </c>
      <c r="H14" s="18" t="s">
        <v>25</v>
      </c>
      <c r="I14" s="29" t="s">
        <v>26</v>
      </c>
      <c r="J14" s="30" t="s">
        <v>27</v>
      </c>
      <c r="K14" s="30" t="s">
        <v>28</v>
      </c>
      <c r="L14" s="31"/>
      <c r="M14" s="16"/>
      <c r="N14" s="32" t="s">
        <v>29</v>
      </c>
      <c r="O14" s="30" t="s">
        <v>30</v>
      </c>
      <c r="P14" s="33" t="s">
        <v>31</v>
      </c>
      <c r="Q14" s="33" t="s">
        <v>52</v>
      </c>
      <c r="R14" s="33" t="s">
        <v>33</v>
      </c>
      <c r="S14" s="30" t="s">
        <v>55</v>
      </c>
      <c r="T14" s="33" t="s">
        <v>35</v>
      </c>
      <c r="U14" s="37"/>
      <c r="V14" s="37"/>
      <c r="W14" s="38"/>
    </row>
    <row r="15" s="6" customFormat="1" ht="21" customHeight="1" spans="1:23">
      <c r="A15" s="19">
        <v>3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39"/>
    </row>
    <row r="16" s="7" customFormat="1" ht="6" customHeight="1" spans="1:23">
      <c r="A16" s="21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40"/>
      <c r="U16" s="22"/>
      <c r="V16" s="22"/>
      <c r="W16" s="41"/>
    </row>
    <row r="17" s="6" customFormat="1" ht="15" customHeight="1" spans="1:23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</row>
    <row r="18" s="6" customFormat="1" ht="21" customHeight="1" spans="1:23">
      <c r="A18" s="12" t="s">
        <v>9</v>
      </c>
      <c r="B18" s="13" t="s">
        <v>10</v>
      </c>
      <c r="C18" s="13" t="s">
        <v>11</v>
      </c>
      <c r="D18" s="14" t="s">
        <v>12</v>
      </c>
      <c r="E18" s="13" t="s">
        <v>13</v>
      </c>
      <c r="F18" s="13"/>
      <c r="G18" s="13"/>
      <c r="H18" s="13"/>
      <c r="I18" s="27" t="s">
        <v>14</v>
      </c>
      <c r="J18" s="27"/>
      <c r="K18" s="27"/>
      <c r="L18" s="27" t="s">
        <v>15</v>
      </c>
      <c r="M18" s="13" t="s">
        <v>16</v>
      </c>
      <c r="N18" s="28" t="s">
        <v>17</v>
      </c>
      <c r="O18" s="28"/>
      <c r="P18" s="28"/>
      <c r="Q18" s="28" t="s">
        <v>18</v>
      </c>
      <c r="R18" s="28"/>
      <c r="S18" s="28"/>
      <c r="T18" s="28"/>
      <c r="U18" s="35" t="s">
        <v>50</v>
      </c>
      <c r="V18" s="35" t="s">
        <v>20</v>
      </c>
      <c r="W18" s="36" t="s">
        <v>21</v>
      </c>
    </row>
    <row r="19" s="6" customFormat="1" ht="32" customHeight="1" spans="1:23">
      <c r="A19" s="15"/>
      <c r="B19" s="16"/>
      <c r="C19" s="16"/>
      <c r="D19" s="17"/>
      <c r="E19" s="18" t="s">
        <v>22</v>
      </c>
      <c r="F19" s="18" t="s">
        <v>23</v>
      </c>
      <c r="G19" s="18" t="s">
        <v>24</v>
      </c>
      <c r="H19" s="18" t="s">
        <v>25</v>
      </c>
      <c r="I19" s="29" t="s">
        <v>26</v>
      </c>
      <c r="J19" s="30" t="s">
        <v>27</v>
      </c>
      <c r="K19" s="30" t="s">
        <v>28</v>
      </c>
      <c r="L19" s="31"/>
      <c r="M19" s="16"/>
      <c r="N19" s="32" t="s">
        <v>29</v>
      </c>
      <c r="O19" s="30" t="s">
        <v>30</v>
      </c>
      <c r="P19" s="33" t="s">
        <v>31</v>
      </c>
      <c r="Q19" s="33" t="s">
        <v>52</v>
      </c>
      <c r="R19" s="33" t="s">
        <v>33</v>
      </c>
      <c r="S19" s="30" t="s">
        <v>55</v>
      </c>
      <c r="T19" s="33" t="s">
        <v>35</v>
      </c>
      <c r="U19" s="37"/>
      <c r="V19" s="37"/>
      <c r="W19" s="38"/>
    </row>
    <row r="20" s="6" customFormat="1" ht="21" customHeight="1" spans="1:23">
      <c r="A20" s="19">
        <v>4</v>
      </c>
      <c r="B20" s="20"/>
      <c r="C20" s="20"/>
      <c r="D20" s="24"/>
      <c r="E20" s="25"/>
      <c r="F20" s="25"/>
      <c r="G20" s="26"/>
      <c r="H20" s="25"/>
      <c r="I20" s="20"/>
      <c r="J20" s="20"/>
      <c r="K20" s="24"/>
      <c r="L20" s="24"/>
      <c r="M20" s="23"/>
      <c r="N20" s="34"/>
      <c r="O20" s="23"/>
      <c r="P20" s="23"/>
      <c r="Q20" s="23"/>
      <c r="R20" s="23"/>
      <c r="S20" s="23"/>
      <c r="T20" s="23"/>
      <c r="U20" s="23"/>
      <c r="V20" s="23"/>
      <c r="W20" s="39"/>
    </row>
    <row r="21" s="7" customFormat="1" ht="6" customHeight="1" spans="1:23">
      <c r="A21" s="21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40"/>
      <c r="U21" s="22"/>
      <c r="V21" s="22"/>
      <c r="W21" s="41"/>
    </row>
    <row r="22" s="6" customFormat="1" ht="15" customHeight="1" spans="1:2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</row>
    <row r="23" s="6" customFormat="1" ht="21" customHeight="1" spans="1:23">
      <c r="A23" s="12" t="s">
        <v>9</v>
      </c>
      <c r="B23" s="13" t="s">
        <v>10</v>
      </c>
      <c r="C23" s="13" t="s">
        <v>11</v>
      </c>
      <c r="D23" s="14" t="s">
        <v>12</v>
      </c>
      <c r="E23" s="13" t="s">
        <v>13</v>
      </c>
      <c r="F23" s="13"/>
      <c r="G23" s="13"/>
      <c r="H23" s="13"/>
      <c r="I23" s="27" t="s">
        <v>14</v>
      </c>
      <c r="J23" s="27"/>
      <c r="K23" s="27"/>
      <c r="L23" s="27" t="s">
        <v>15</v>
      </c>
      <c r="M23" s="13" t="s">
        <v>16</v>
      </c>
      <c r="N23" s="28" t="s">
        <v>17</v>
      </c>
      <c r="O23" s="28"/>
      <c r="P23" s="28"/>
      <c r="Q23" s="28" t="s">
        <v>18</v>
      </c>
      <c r="R23" s="28"/>
      <c r="S23" s="28"/>
      <c r="T23" s="28"/>
      <c r="U23" s="35" t="s">
        <v>50</v>
      </c>
      <c r="V23" s="35" t="s">
        <v>20</v>
      </c>
      <c r="W23" s="36" t="s">
        <v>21</v>
      </c>
    </row>
    <row r="24" s="6" customFormat="1" ht="32" customHeight="1" spans="1:23">
      <c r="A24" s="15"/>
      <c r="B24" s="16"/>
      <c r="C24" s="16"/>
      <c r="D24" s="17"/>
      <c r="E24" s="18" t="s">
        <v>22</v>
      </c>
      <c r="F24" s="18" t="s">
        <v>23</v>
      </c>
      <c r="G24" s="18" t="s">
        <v>24</v>
      </c>
      <c r="H24" s="18" t="s">
        <v>25</v>
      </c>
      <c r="I24" s="29" t="s">
        <v>26</v>
      </c>
      <c r="J24" s="30" t="s">
        <v>27</v>
      </c>
      <c r="K24" s="30" t="s">
        <v>28</v>
      </c>
      <c r="L24" s="31"/>
      <c r="M24" s="16"/>
      <c r="N24" s="32" t="s">
        <v>29</v>
      </c>
      <c r="O24" s="30" t="s">
        <v>30</v>
      </c>
      <c r="P24" s="33" t="s">
        <v>31</v>
      </c>
      <c r="Q24" s="33" t="s">
        <v>52</v>
      </c>
      <c r="R24" s="33" t="s">
        <v>33</v>
      </c>
      <c r="S24" s="30" t="s">
        <v>55</v>
      </c>
      <c r="T24" s="33" t="s">
        <v>35</v>
      </c>
      <c r="U24" s="37"/>
      <c r="V24" s="37"/>
      <c r="W24" s="38"/>
    </row>
    <row r="25" s="6" customFormat="1" ht="21" customHeight="1" spans="1:23">
      <c r="A25" s="19">
        <v>5</v>
      </c>
      <c r="B25" s="20"/>
      <c r="C25" s="20"/>
      <c r="D25" s="24"/>
      <c r="E25" s="25"/>
      <c r="F25" s="25"/>
      <c r="G25" s="26"/>
      <c r="H25" s="25"/>
      <c r="I25" s="20"/>
      <c r="J25" s="20"/>
      <c r="K25" s="24"/>
      <c r="L25" s="24"/>
      <c r="M25" s="23"/>
      <c r="N25" s="34"/>
      <c r="O25" s="23"/>
      <c r="P25" s="23"/>
      <c r="Q25" s="23"/>
      <c r="R25" s="23"/>
      <c r="S25" s="23"/>
      <c r="T25" s="23"/>
      <c r="U25" s="23"/>
      <c r="V25" s="23"/>
      <c r="W25" s="39"/>
    </row>
    <row r="26" s="7" customFormat="1" ht="6" customHeight="1" spans="1:23">
      <c r="A26" s="21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40"/>
      <c r="U26" s="22"/>
      <c r="V26" s="22"/>
      <c r="W26" s="41"/>
    </row>
    <row r="27" s="6" customFormat="1" ht="15" customHeight="1" spans="1:2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</sheetData>
  <mergeCells count="71">
    <mergeCell ref="A1:W1"/>
    <mergeCell ref="E3:H3"/>
    <mergeCell ref="I3:K3"/>
    <mergeCell ref="N3:P3"/>
    <mergeCell ref="Q3:T3"/>
    <mergeCell ref="A7:W7"/>
    <mergeCell ref="E8:H8"/>
    <mergeCell ref="I8:K8"/>
    <mergeCell ref="N8:P8"/>
    <mergeCell ref="Q8:T8"/>
    <mergeCell ref="A12:W12"/>
    <mergeCell ref="E13:H13"/>
    <mergeCell ref="I13:K13"/>
    <mergeCell ref="N13:P13"/>
    <mergeCell ref="Q13:T13"/>
    <mergeCell ref="A17:W17"/>
    <mergeCell ref="E18:H18"/>
    <mergeCell ref="I18:K18"/>
    <mergeCell ref="N18:P18"/>
    <mergeCell ref="Q18:T18"/>
    <mergeCell ref="A22:W22"/>
    <mergeCell ref="E23:H23"/>
    <mergeCell ref="I23:K23"/>
    <mergeCell ref="N23:P23"/>
    <mergeCell ref="Q23:T23"/>
    <mergeCell ref="A27:W27"/>
    <mergeCell ref="A3:A4"/>
    <mergeCell ref="A8:A9"/>
    <mergeCell ref="A13:A14"/>
    <mergeCell ref="A18:A19"/>
    <mergeCell ref="A23:A24"/>
    <mergeCell ref="B3:B4"/>
    <mergeCell ref="B8:B9"/>
    <mergeCell ref="B13:B14"/>
    <mergeCell ref="B18:B19"/>
    <mergeCell ref="B23:B24"/>
    <mergeCell ref="C3:C4"/>
    <mergeCell ref="C8:C9"/>
    <mergeCell ref="C13:C14"/>
    <mergeCell ref="C18:C19"/>
    <mergeCell ref="C23:C24"/>
    <mergeCell ref="D3:D4"/>
    <mergeCell ref="D8:D9"/>
    <mergeCell ref="D13:D14"/>
    <mergeCell ref="D18:D19"/>
    <mergeCell ref="D23:D24"/>
    <mergeCell ref="L3:L4"/>
    <mergeCell ref="L8:L9"/>
    <mergeCell ref="L13:L14"/>
    <mergeCell ref="L18:L19"/>
    <mergeCell ref="L23:L24"/>
    <mergeCell ref="M3:M4"/>
    <mergeCell ref="M8:M9"/>
    <mergeCell ref="M13:M14"/>
    <mergeCell ref="M18:M19"/>
    <mergeCell ref="M23:M24"/>
    <mergeCell ref="U3:U4"/>
    <mergeCell ref="U8:U9"/>
    <mergeCell ref="U13:U14"/>
    <mergeCell ref="U18:U19"/>
    <mergeCell ref="U23:U24"/>
    <mergeCell ref="V3:V4"/>
    <mergeCell ref="V8:V9"/>
    <mergeCell ref="V13:V14"/>
    <mergeCell ref="V18:V19"/>
    <mergeCell ref="V23:V24"/>
    <mergeCell ref="W3:W4"/>
    <mergeCell ref="W8:W9"/>
    <mergeCell ref="W13:W14"/>
    <mergeCell ref="W18:W19"/>
    <mergeCell ref="W23:W24"/>
  </mergeCells>
  <pageMargins left="0.314583333333333" right="0" top="0.314583333333333" bottom="0" header="0.5" footer="0.5"/>
  <pageSetup paperSize="9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B1:F5"/>
  <sheetViews>
    <sheetView tabSelected="1" workbookViewId="0">
      <selection activeCell="T10" sqref="T10"/>
    </sheetView>
  </sheetViews>
  <sheetFormatPr defaultColWidth="8.88888888888889" defaultRowHeight="14.4" outlineLevelRow="4" outlineLevelCol="5"/>
  <sheetData>
    <row r="1" ht="15.15"/>
    <row r="2" ht="18" customHeight="1" spans="2:6">
      <c r="B2" s="1" t="s">
        <v>56</v>
      </c>
      <c r="C2" s="2"/>
      <c r="E2" s="3" t="s">
        <v>57</v>
      </c>
      <c r="F2" s="3"/>
    </row>
    <row r="3" ht="18" customHeight="1" spans="2:6">
      <c r="B3" s="4"/>
      <c r="C3" s="5"/>
      <c r="E3" s="3"/>
      <c r="F3" s="3"/>
    </row>
    <row r="4" ht="18" customHeight="1"/>
    <row r="5" ht="18" customHeight="1"/>
  </sheetData>
  <mergeCells count="2">
    <mergeCell ref="B2:C3"/>
    <mergeCell ref="E2:F3"/>
  </mergeCells>
  <hyperlinks>
    <hyperlink ref="B2:C3" r:id="rId2" display="免费试用（双击）"/>
    <hyperlink ref="E2:F3" r:id="rId3" display="领取30天试用"/>
  </hyperlink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表头</vt:lpstr>
      <vt:lpstr>工资表</vt:lpstr>
      <vt:lpstr>出勤表</vt:lpstr>
      <vt:lpstr>工资条</vt:lpstr>
      <vt:lpstr>群发电子工资条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nbc-cwb01</dc:creator>
  <cp:lastModifiedBy>Annie진남</cp:lastModifiedBy>
  <dcterms:created xsi:type="dcterms:W3CDTF">2020-04-20T08:44:00Z</dcterms:created>
  <dcterms:modified xsi:type="dcterms:W3CDTF">2024-02-28T08:29:29Z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C4C20955A223429B94111F572C6B76FE_11</vt:lpwstr>
  </property>
  <property fmtid="{D5CDD505-2E9C-101B-9397-08002B2CF9AE}" pid="3" name="KSOProductBuildVer">
    <vt:lpwstr>2052-12.1.0.16120</vt:lpwstr>
  </property>
  <property fmtid="{D5CDD505-2E9C-101B-9397-08002B2CF9AE}" pid="4" name="KSOTemplateUUID">
    <vt:lpwstr>v1.0_mb_QgfkHB66NoOxlrs1zR3yNA==</vt:lpwstr>
  </property>
</Properties>
</file>